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'Sheet1'!$A$1:$R$113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<sst xmlns="http://schemas.openxmlformats.org/spreadsheetml/2006/main" count="148" uniqueCount="138">
  <si>
    <t>Total # Precincts - 91</t>
  </si>
  <si>
    <t>Precincts In</t>
  </si>
  <si>
    <t>1998 Total No. Reg. Voters</t>
  </si>
  <si>
    <t>Brookland District</t>
  </si>
  <si>
    <t>101 Brookland</t>
  </si>
  <si>
    <t>102 Dumbarton</t>
  </si>
  <si>
    <t>103 Glen Allen</t>
  </si>
  <si>
    <t>104 Glenside</t>
  </si>
  <si>
    <t>105 Greendale</t>
  </si>
  <si>
    <t>106 Hermitage</t>
  </si>
  <si>
    <t>107 Hilliard</t>
  </si>
  <si>
    <t>108 Hunton</t>
  </si>
  <si>
    <t>109 Johnson</t>
  </si>
  <si>
    <t>110 Lakeside</t>
  </si>
  <si>
    <t>111 Longan</t>
  </si>
  <si>
    <t>112 Maude Trevvett</t>
  </si>
  <si>
    <t>113 Moody</t>
  </si>
  <si>
    <t>114 Staples Mill</t>
  </si>
  <si>
    <t>115 Stratford Hall</t>
  </si>
  <si>
    <t>116 Summit Court</t>
  </si>
  <si>
    <t>Brookland Total</t>
  </si>
  <si>
    <t>Fairfield District</t>
  </si>
  <si>
    <t>201 Adams</t>
  </si>
  <si>
    <t>202 Azalea</t>
  </si>
  <si>
    <t>203 Bloomingdale</t>
  </si>
  <si>
    <t>204 Brook Hill</t>
  </si>
  <si>
    <t>205 Canterbury</t>
  </si>
  <si>
    <t>206 Central Gardens</t>
  </si>
  <si>
    <t>207 Chamberlayne</t>
  </si>
  <si>
    <t>208 E. Highland Park</t>
  </si>
  <si>
    <t>209 Fairfield</t>
  </si>
  <si>
    <t>210 Glen Lea</t>
  </si>
  <si>
    <t>211 Greenwood</t>
  </si>
  <si>
    <t>212 Highland Gardens</t>
  </si>
  <si>
    <t>213 Hungary</t>
  </si>
  <si>
    <t>214 Longdale</t>
  </si>
  <si>
    <t>215 Randolph</t>
  </si>
  <si>
    <t>216 Ratcliffe</t>
  </si>
  <si>
    <t>217 Upham</t>
  </si>
  <si>
    <t>218 Wilkinson</t>
  </si>
  <si>
    <t>219 Yellow Tavern</t>
  </si>
  <si>
    <t>220 Maplewood</t>
  </si>
  <si>
    <t>221 Chipplegate</t>
  </si>
  <si>
    <t>222 Landmark</t>
  </si>
  <si>
    <t>Fairfield Total</t>
  </si>
  <si>
    <t>Three Chopt District</t>
  </si>
  <si>
    <t>301 Cardinal</t>
  </si>
  <si>
    <t>302 Coalpit</t>
  </si>
  <si>
    <t>303 Crestview</t>
  </si>
  <si>
    <t>304 Freeman</t>
  </si>
  <si>
    <t>305 Innsbrook</t>
  </si>
  <si>
    <t>306 Jackson Davis</t>
  </si>
  <si>
    <t>307 Lauderdale</t>
  </si>
  <si>
    <t>308 Monument Hills</t>
  </si>
  <si>
    <t>309 Ridge</t>
  </si>
  <si>
    <t>310 Sadler</t>
  </si>
  <si>
    <t>311 Cedarfield</t>
  </si>
  <si>
    <t>312 Skipwith</t>
  </si>
  <si>
    <t>313 Three Chopt</t>
  </si>
  <si>
    <t>314 Tucker</t>
  </si>
  <si>
    <t>315 Westwood</t>
  </si>
  <si>
    <t>316 Causeway</t>
  </si>
  <si>
    <t>317 Stoney Run</t>
  </si>
  <si>
    <t>Three Chopt Total</t>
  </si>
  <si>
    <t>Tuckahoe District</t>
  </si>
  <si>
    <t>401 Byrd</t>
  </si>
  <si>
    <t>402 Lakewood</t>
  </si>
  <si>
    <t>403 Derbyshire</t>
  </si>
  <si>
    <t>404 Gayton</t>
  </si>
  <si>
    <t>405 Godwin</t>
  </si>
  <si>
    <t>406 Maybeury</t>
  </si>
  <si>
    <t>407 Mooreland</t>
  </si>
  <si>
    <t>408 Pemberton</t>
  </si>
  <si>
    <t>409 Pinchbeck</t>
  </si>
  <si>
    <t>410 Ridgefield</t>
  </si>
  <si>
    <t>411 Rollingwood</t>
  </si>
  <si>
    <t>412 Spottswood</t>
  </si>
  <si>
    <t>413 Tuckahoe</t>
  </si>
  <si>
    <t>414 West End</t>
  </si>
  <si>
    <t>Tuckahoe Total</t>
  </si>
  <si>
    <t>Varina District</t>
  </si>
  <si>
    <t>501 Cedar Fork</t>
  </si>
  <si>
    <t>502 Chickahominy</t>
  </si>
  <si>
    <t>503 Donahoe</t>
  </si>
  <si>
    <t>504 Eanes</t>
  </si>
  <si>
    <t>505 Elko</t>
  </si>
  <si>
    <t>506 Fairmount</t>
  </si>
  <si>
    <t>507 Glen Echo</t>
  </si>
  <si>
    <t>508 Highland Springs</t>
  </si>
  <si>
    <t>509 Laburnum</t>
  </si>
  <si>
    <t>510 Masonic</t>
  </si>
  <si>
    <t>511 Town Hall</t>
  </si>
  <si>
    <t>512 Montrose</t>
  </si>
  <si>
    <t>513 Pleasants</t>
  </si>
  <si>
    <t>514 Sandston</t>
  </si>
  <si>
    <t>515 Seven Pines</t>
  </si>
  <si>
    <t>516 Sullivans</t>
  </si>
  <si>
    <t>517 Mehfoud</t>
  </si>
  <si>
    <t>518 Whitlocks</t>
  </si>
  <si>
    <t>519 Nine Mile</t>
  </si>
  <si>
    <t>520 Dorey</t>
  </si>
  <si>
    <t>521 Antioch</t>
  </si>
  <si>
    <t>Varina Total</t>
  </si>
  <si>
    <t>Absentee Total</t>
  </si>
  <si>
    <t>Election Total</t>
  </si>
  <si>
    <t>Registered Total Voters</t>
  </si>
  <si>
    <t>Total</t>
  </si>
  <si>
    <t>in Henrico this Election:</t>
  </si>
  <si>
    <t>Total Ballots Cast</t>
  </si>
  <si>
    <t>% Voting in this Election:</t>
  </si>
  <si>
    <t>Robert C. "Bobby Scott</t>
  </si>
  <si>
    <t>Robert S. " Bob Barnett</t>
  </si>
  <si>
    <t>Thomas J. Bliley, Jr</t>
  </si>
  <si>
    <t>Bradley E. Evans</t>
  </si>
  <si>
    <t>Yes</t>
  </si>
  <si>
    <t>No</t>
  </si>
  <si>
    <t>Member House of Representatives</t>
  </si>
  <si>
    <t>3rd District</t>
  </si>
  <si>
    <t>7th District</t>
  </si>
  <si>
    <t>Question 1</t>
  </si>
  <si>
    <t>Overseas Voters</t>
  </si>
  <si>
    <t>Question 2</t>
  </si>
  <si>
    <t>Judicial Inquiry and Review</t>
  </si>
  <si>
    <t>Question 3</t>
  </si>
  <si>
    <t>Question 4</t>
  </si>
  <si>
    <t>Economic Growth-Sharing Agreements</t>
  </si>
  <si>
    <t>Question 5</t>
  </si>
  <si>
    <t>Tax Exemptions</t>
  </si>
  <si>
    <t xml:space="preserve"> Percent Voting at Polls (Absentee Not Included)</t>
  </si>
  <si>
    <t>Brookland precincts reported</t>
  </si>
  <si>
    <t>Fairfield precincts reported</t>
  </si>
  <si>
    <t>Three Chopt precincts reported</t>
  </si>
  <si>
    <t>Tuckahoe precincts reported</t>
  </si>
  <si>
    <t>Varina precincts reported</t>
  </si>
  <si>
    <t>absentee ballot precinct reported</t>
  </si>
  <si>
    <t>Precincts reporting</t>
  </si>
  <si>
    <t>Ballots cast vs House totals</t>
  </si>
  <si>
    <t>Economic Development Areas; Governing Bodies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</si>
</sst>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9">
    <font>
      <sz val="10"/>
      <name val="Arial"/>
      <family val="0"/>
    </font>
    <font>
      <b/>
      <sz val="8"/>
      <name val="Arial"/>
      <family val="2"/>
    </font>
    <font>
      <b/>
      <sz val="7"/>
      <name val="Helv"/>
      <family val="0"/>
    </font>
    <font>
      <sz val="7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lightGray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n">
        <color indexed="8"/>
      </left>
      <right style="thin">
        <color indexed="8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>
        <color indexed="8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10" fontId="1" fillId="0" borderId="0" xfId="0" applyNumberFormat="1" applyFont="1" applyFill="1" applyBorder="1" applyAlignment="1" applyProtection="1">
      <alignment/>
      <protection/>
    </xf>
    <xf numFmtId="164" fontId="1" fillId="0" borderId="3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10" fontId="4" fillId="0" borderId="0" xfId="0" applyNumberFormat="1" applyFont="1" applyFill="1" applyBorder="1" applyAlignment="1" applyProtection="1">
      <alignment horizontal="left" wrapText="1"/>
      <protection/>
    </xf>
    <xf numFmtId="0" fontId="3" fillId="3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 quotePrefix="1">
      <alignment horizont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 applyProtection="1">
      <alignment/>
      <protection/>
    </xf>
    <xf numFmtId="0" fontId="0" fillId="3" borderId="2" xfId="0" applyFont="1" applyFill="1" applyBorder="1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center"/>
      <protection/>
    </xf>
    <xf numFmtId="10" fontId="0" fillId="0" borderId="3" xfId="0" applyNumberFormat="1" applyFont="1" applyFill="1" applyBorder="1" applyAlignment="1" applyProtection="1">
      <alignment/>
      <protection/>
    </xf>
    <xf numFmtId="0" fontId="0" fillId="3" borderId="8" xfId="0" applyFont="1" applyFill="1" applyBorder="1" applyAlignment="1" applyProtection="1">
      <alignment/>
      <protection/>
    </xf>
    <xf numFmtId="9" fontId="0" fillId="0" borderId="8" xfId="19" applyNumberFormat="1" applyFont="1" applyFill="1" applyBorder="1" applyAlignment="1" applyProtection="1">
      <alignment/>
      <protection/>
    </xf>
    <xf numFmtId="0" fontId="0" fillId="3" borderId="8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8" fillId="0" borderId="14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3" fontId="8" fillId="0" borderId="1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4" borderId="1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8" fillId="0" borderId="21" xfId="0" applyNumberFormat="1" applyFont="1" applyFill="1" applyBorder="1" applyAlignment="1" applyProtection="1">
      <alignment/>
      <protection/>
    </xf>
    <xf numFmtId="3" fontId="8" fillId="0" borderId="22" xfId="0" applyNumberFormat="1" applyFont="1" applyFill="1" applyBorder="1" applyAlignment="1" applyProtection="1">
      <alignment/>
      <protection/>
    </xf>
    <xf numFmtId="3" fontId="8" fillId="0" borderId="23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9" fontId="8" fillId="0" borderId="24" xfId="19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workbookViewId="0" topLeftCell="A1">
      <pane xSplit="2412" ySplit="3336" topLeftCell="A1" activePane="bottomRight" state="split"/>
      <selection pane="topLeft" activeCell="A1" sqref="A1"/>
      <selection pane="topRight" activeCell="A5" sqref="A5"/>
      <selection pane="bottomLeft" activeCell="A108" sqref="A108:IV108"/>
      <selection pane="bottomRight" activeCell="C117" sqref="C117"/>
    </sheetView>
  </sheetViews>
  <sheetFormatPr defaultColWidth="9.140625" defaultRowHeight="12.75"/>
  <cols>
    <col min="1" max="1" width="18.8515625" style="0" customWidth="1"/>
    <col min="5" max="5" width="10.421875" style="0" customWidth="1"/>
    <col min="7" max="7" width="10.421875" style="0" customWidth="1"/>
    <col min="9" max="9" width="9.28125" style="0" customWidth="1"/>
  </cols>
  <sheetData>
    <row r="1" spans="1:4" ht="12.75">
      <c r="A1" s="1" t="s">
        <v>0</v>
      </c>
      <c r="B1" s="4"/>
      <c r="C1" s="5"/>
      <c r="D1" s="5"/>
    </row>
    <row r="2" spans="1:4" ht="12.75">
      <c r="A2" s="3" t="s">
        <v>1</v>
      </c>
      <c r="B2" s="4"/>
      <c r="C2" s="5"/>
      <c r="D2" s="5"/>
    </row>
    <row r="3" spans="1:4" ht="13.5" thickBot="1">
      <c r="A3" s="6">
        <f>SUM(S23+S47+S66+S82+S105+S107)</f>
        <v>91</v>
      </c>
      <c r="C3" s="7"/>
      <c r="D3" s="7"/>
    </row>
    <row r="4" spans="1:18" ht="60" customHeight="1" thickBot="1" thickTop="1">
      <c r="A4" s="2"/>
      <c r="B4" s="8"/>
      <c r="C4" s="7"/>
      <c r="D4" s="7"/>
      <c r="E4" s="13" t="s">
        <v>116</v>
      </c>
      <c r="F4" s="30" t="s">
        <v>117</v>
      </c>
      <c r="G4" s="13" t="s">
        <v>116</v>
      </c>
      <c r="H4" s="30" t="s">
        <v>118</v>
      </c>
      <c r="I4" s="13" t="s">
        <v>119</v>
      </c>
      <c r="J4" s="29" t="s">
        <v>120</v>
      </c>
      <c r="K4" s="13" t="s">
        <v>121</v>
      </c>
      <c r="L4" s="29" t="s">
        <v>122</v>
      </c>
      <c r="M4" s="13" t="s">
        <v>123</v>
      </c>
      <c r="N4" s="31" t="s">
        <v>137</v>
      </c>
      <c r="O4" s="13" t="s">
        <v>124</v>
      </c>
      <c r="P4" s="29" t="s">
        <v>125</v>
      </c>
      <c r="Q4" s="13" t="s">
        <v>126</v>
      </c>
      <c r="R4" s="29" t="s">
        <v>127</v>
      </c>
    </row>
    <row r="5" spans="1:20" ht="53.25" thickBot="1">
      <c r="A5" s="17"/>
      <c r="B5" s="28" t="s">
        <v>2</v>
      </c>
      <c r="C5" s="28" t="s">
        <v>128</v>
      </c>
      <c r="D5" s="27" t="s">
        <v>108</v>
      </c>
      <c r="E5" s="27" t="s">
        <v>110</v>
      </c>
      <c r="F5" s="27" t="s">
        <v>111</v>
      </c>
      <c r="G5" s="27" t="s">
        <v>112</v>
      </c>
      <c r="H5" s="27" t="s">
        <v>113</v>
      </c>
      <c r="I5" s="27" t="s">
        <v>114</v>
      </c>
      <c r="J5" s="27" t="s">
        <v>115</v>
      </c>
      <c r="K5" s="27" t="s">
        <v>114</v>
      </c>
      <c r="L5" s="27" t="s">
        <v>115</v>
      </c>
      <c r="M5" s="27" t="s">
        <v>114</v>
      </c>
      <c r="N5" s="27" t="s">
        <v>115</v>
      </c>
      <c r="O5" s="27" t="s">
        <v>114</v>
      </c>
      <c r="P5" s="27" t="s">
        <v>115</v>
      </c>
      <c r="Q5" s="27" t="s">
        <v>114</v>
      </c>
      <c r="R5" s="27" t="s">
        <v>115</v>
      </c>
      <c r="S5" s="15" t="s">
        <v>135</v>
      </c>
      <c r="T5" s="15" t="s">
        <v>136</v>
      </c>
    </row>
    <row r="6" spans="1:24" s="16" customFormat="1" ht="15" customHeight="1">
      <c r="A6" s="18" t="s">
        <v>3</v>
      </c>
      <c r="B6" s="22"/>
      <c r="C6" s="39"/>
      <c r="D6" s="42"/>
      <c r="E6" s="43"/>
      <c r="F6" s="44"/>
      <c r="G6" s="45"/>
      <c r="H6" s="46"/>
      <c r="I6" s="45"/>
      <c r="J6" s="46"/>
      <c r="K6" s="45"/>
      <c r="L6" s="46"/>
      <c r="M6" s="45"/>
      <c r="N6" s="46"/>
      <c r="O6" s="45"/>
      <c r="P6" s="46"/>
      <c r="Q6" s="45"/>
      <c r="R6" s="46"/>
      <c r="S6" s="47"/>
      <c r="T6" s="47"/>
      <c r="U6" s="48"/>
      <c r="V6" s="48"/>
      <c r="W6" s="48"/>
      <c r="X6" s="48"/>
    </row>
    <row r="7" spans="1:27" s="11" customFormat="1" ht="15" customHeight="1">
      <c r="A7" s="19" t="s">
        <v>4</v>
      </c>
      <c r="B7" s="23">
        <v>613</v>
      </c>
      <c r="C7" s="40">
        <f aca="true" t="shared" si="0" ref="C7:C23">D7/B7</f>
        <v>0.29526916802610115</v>
      </c>
      <c r="D7" s="49">
        <v>181</v>
      </c>
      <c r="E7" s="50">
        <v>94</v>
      </c>
      <c r="F7" s="51">
        <v>78</v>
      </c>
      <c r="G7" s="45"/>
      <c r="H7" s="46"/>
      <c r="I7" s="50">
        <v>134</v>
      </c>
      <c r="J7" s="51">
        <v>41</v>
      </c>
      <c r="K7" s="50">
        <v>100</v>
      </c>
      <c r="L7" s="51">
        <v>61</v>
      </c>
      <c r="M7" s="50">
        <v>59</v>
      </c>
      <c r="N7" s="51">
        <v>105</v>
      </c>
      <c r="O7" s="50">
        <v>42</v>
      </c>
      <c r="P7" s="51">
        <v>115</v>
      </c>
      <c r="Q7" s="50">
        <v>100</v>
      </c>
      <c r="R7" s="51">
        <v>68</v>
      </c>
      <c r="S7" s="52">
        <f aca="true" t="shared" si="1" ref="S7:S22">IF(D7&gt;0,1,0)</f>
        <v>1</v>
      </c>
      <c r="T7" s="52">
        <f>IF((E7+F7)&lt;D7,1,0)</f>
        <v>1</v>
      </c>
      <c r="U7" s="53"/>
      <c r="V7" s="53"/>
      <c r="W7" s="53"/>
      <c r="X7" s="53"/>
      <c r="Y7"/>
      <c r="Z7"/>
      <c r="AA7"/>
    </row>
    <row r="8" spans="1:27" s="10" customFormat="1" ht="15" customHeight="1">
      <c r="A8" s="19" t="s">
        <v>5</v>
      </c>
      <c r="B8" s="23">
        <v>3472</v>
      </c>
      <c r="C8" s="40">
        <f t="shared" si="0"/>
        <v>0.15380184331797234</v>
      </c>
      <c r="D8" s="49">
        <v>534</v>
      </c>
      <c r="E8" s="45"/>
      <c r="F8" s="46"/>
      <c r="G8" s="50">
        <v>337</v>
      </c>
      <c r="H8" s="51">
        <v>185</v>
      </c>
      <c r="I8" s="50">
        <v>410</v>
      </c>
      <c r="J8" s="51">
        <v>113</v>
      </c>
      <c r="K8" s="50">
        <v>316</v>
      </c>
      <c r="L8" s="51">
        <v>186</v>
      </c>
      <c r="M8" s="50">
        <v>193</v>
      </c>
      <c r="N8" s="51">
        <v>320</v>
      </c>
      <c r="O8" s="50">
        <v>160</v>
      </c>
      <c r="P8" s="51">
        <v>340</v>
      </c>
      <c r="Q8" s="50">
        <v>346</v>
      </c>
      <c r="R8" s="51">
        <v>175</v>
      </c>
      <c r="S8" s="52">
        <f t="shared" si="1"/>
        <v>1</v>
      </c>
      <c r="T8" s="52">
        <f aca="true" t="shared" si="2" ref="T8:T13">IF((G8+H8)&lt;D8,1,0)</f>
        <v>1</v>
      </c>
      <c r="U8" s="53"/>
      <c r="V8" s="53"/>
      <c r="W8" s="53"/>
      <c r="X8" s="53"/>
      <c r="Y8"/>
      <c r="Z8"/>
      <c r="AA8"/>
    </row>
    <row r="9" spans="1:27" s="12" customFormat="1" ht="15" customHeight="1">
      <c r="A9" s="19" t="s">
        <v>6</v>
      </c>
      <c r="B9" s="23">
        <v>2576</v>
      </c>
      <c r="C9" s="40">
        <f t="shared" si="0"/>
        <v>0.23097826086956522</v>
      </c>
      <c r="D9" s="49">
        <v>595</v>
      </c>
      <c r="E9" s="45"/>
      <c r="F9" s="46"/>
      <c r="G9" s="50">
        <v>466</v>
      </c>
      <c r="H9" s="51">
        <v>116</v>
      </c>
      <c r="I9" s="50">
        <v>432</v>
      </c>
      <c r="J9" s="51">
        <v>150</v>
      </c>
      <c r="K9" s="50">
        <v>391</v>
      </c>
      <c r="L9" s="51">
        <v>177</v>
      </c>
      <c r="M9" s="50">
        <v>165</v>
      </c>
      <c r="N9" s="51">
        <v>409</v>
      </c>
      <c r="O9" s="50">
        <v>137</v>
      </c>
      <c r="P9" s="51">
        <v>435</v>
      </c>
      <c r="Q9" s="50">
        <v>431</v>
      </c>
      <c r="R9" s="51">
        <v>150</v>
      </c>
      <c r="S9" s="52">
        <f t="shared" si="1"/>
        <v>1</v>
      </c>
      <c r="T9" s="52">
        <f t="shared" si="2"/>
        <v>1</v>
      </c>
      <c r="U9" s="53"/>
      <c r="V9" s="53"/>
      <c r="W9" s="53"/>
      <c r="X9" s="53"/>
      <c r="Y9"/>
      <c r="Z9"/>
      <c r="AA9"/>
    </row>
    <row r="10" spans="1:27" s="10" customFormat="1" ht="15" customHeight="1">
      <c r="A10" s="19" t="s">
        <v>7</v>
      </c>
      <c r="B10" s="23">
        <v>1953</v>
      </c>
      <c r="C10" s="40">
        <f t="shared" si="0"/>
        <v>0.18023553507424475</v>
      </c>
      <c r="D10" s="49">
        <v>352</v>
      </c>
      <c r="E10" s="45"/>
      <c r="F10" s="46"/>
      <c r="G10" s="50">
        <v>241</v>
      </c>
      <c r="H10" s="51">
        <v>90</v>
      </c>
      <c r="I10" s="50">
        <v>271</v>
      </c>
      <c r="J10" s="51">
        <v>66</v>
      </c>
      <c r="K10" s="50">
        <v>180</v>
      </c>
      <c r="L10" s="51">
        <v>132</v>
      </c>
      <c r="M10" s="50">
        <v>101</v>
      </c>
      <c r="N10" s="51">
        <v>228</v>
      </c>
      <c r="O10" s="50">
        <v>74</v>
      </c>
      <c r="P10" s="51">
        <v>246</v>
      </c>
      <c r="Q10" s="50">
        <v>206</v>
      </c>
      <c r="R10" s="51">
        <v>127</v>
      </c>
      <c r="S10" s="52">
        <f t="shared" si="1"/>
        <v>1</v>
      </c>
      <c r="T10" s="52">
        <f t="shared" si="2"/>
        <v>1</v>
      </c>
      <c r="U10" s="53"/>
      <c r="V10" s="53"/>
      <c r="W10" s="53"/>
      <c r="X10" s="53"/>
      <c r="Y10"/>
      <c r="Z10"/>
      <c r="AA10"/>
    </row>
    <row r="11" spans="1:27" s="11" customFormat="1" ht="15" customHeight="1">
      <c r="A11" s="19" t="s">
        <v>8</v>
      </c>
      <c r="B11" s="23">
        <v>1640</v>
      </c>
      <c r="C11" s="40">
        <f t="shared" si="0"/>
        <v>0.24085365853658536</v>
      </c>
      <c r="D11" s="49">
        <v>395</v>
      </c>
      <c r="E11" s="45"/>
      <c r="F11" s="46"/>
      <c r="G11" s="50">
        <v>292</v>
      </c>
      <c r="H11" s="51">
        <v>91</v>
      </c>
      <c r="I11" s="50">
        <v>284</v>
      </c>
      <c r="J11" s="51">
        <v>99</v>
      </c>
      <c r="K11" s="50">
        <v>212</v>
      </c>
      <c r="L11" s="51">
        <v>154</v>
      </c>
      <c r="M11" s="50">
        <v>129</v>
      </c>
      <c r="N11" s="51">
        <v>246</v>
      </c>
      <c r="O11" s="50">
        <v>88</v>
      </c>
      <c r="P11" s="51">
        <v>267</v>
      </c>
      <c r="Q11" s="50">
        <v>254</v>
      </c>
      <c r="R11" s="51">
        <v>126</v>
      </c>
      <c r="S11" s="52">
        <f t="shared" si="1"/>
        <v>1</v>
      </c>
      <c r="T11" s="52">
        <f t="shared" si="2"/>
        <v>1</v>
      </c>
      <c r="U11" s="53"/>
      <c r="V11" s="53"/>
      <c r="W11" s="53"/>
      <c r="X11" s="53"/>
      <c r="Y11"/>
      <c r="Z11"/>
      <c r="AA11"/>
    </row>
    <row r="12" spans="1:27" s="10" customFormat="1" ht="15" customHeight="1">
      <c r="A12" s="19" t="s">
        <v>9</v>
      </c>
      <c r="B12" s="23">
        <v>967</v>
      </c>
      <c r="C12" s="40">
        <f t="shared" si="0"/>
        <v>0.23061013443640124</v>
      </c>
      <c r="D12" s="49">
        <v>223</v>
      </c>
      <c r="E12" s="45"/>
      <c r="F12" s="46"/>
      <c r="G12" s="50">
        <v>143</v>
      </c>
      <c r="H12" s="51">
        <v>66</v>
      </c>
      <c r="I12" s="50">
        <v>166</v>
      </c>
      <c r="J12" s="51">
        <v>46</v>
      </c>
      <c r="K12" s="50">
        <v>123</v>
      </c>
      <c r="L12" s="51">
        <v>75</v>
      </c>
      <c r="M12" s="50">
        <v>79</v>
      </c>
      <c r="N12" s="51">
        <v>128</v>
      </c>
      <c r="O12" s="50">
        <v>77</v>
      </c>
      <c r="P12" s="51">
        <v>126</v>
      </c>
      <c r="Q12" s="50">
        <v>139</v>
      </c>
      <c r="R12" s="51">
        <v>71</v>
      </c>
      <c r="S12" s="52">
        <f t="shared" si="1"/>
        <v>1</v>
      </c>
      <c r="T12" s="52">
        <f t="shared" si="2"/>
        <v>1</v>
      </c>
      <c r="U12" s="53"/>
      <c r="V12" s="53"/>
      <c r="W12" s="53"/>
      <c r="X12" s="53"/>
      <c r="Y12"/>
      <c r="Z12"/>
      <c r="AA12"/>
    </row>
    <row r="13" spans="1:27" s="12" customFormat="1" ht="15" customHeight="1">
      <c r="A13" s="19" t="s">
        <v>10</v>
      </c>
      <c r="B13" s="23">
        <v>1073</v>
      </c>
      <c r="C13" s="40">
        <f t="shared" si="0"/>
        <v>0.2413793103448276</v>
      </c>
      <c r="D13" s="49">
        <v>259</v>
      </c>
      <c r="E13" s="45"/>
      <c r="F13" s="46"/>
      <c r="G13" s="50">
        <v>211</v>
      </c>
      <c r="H13" s="51">
        <v>39</v>
      </c>
      <c r="I13" s="50">
        <v>173</v>
      </c>
      <c r="J13" s="51">
        <v>77</v>
      </c>
      <c r="K13" s="50">
        <v>164</v>
      </c>
      <c r="L13" s="51">
        <v>65</v>
      </c>
      <c r="M13" s="50">
        <v>74</v>
      </c>
      <c r="N13" s="51">
        <v>170</v>
      </c>
      <c r="O13" s="50">
        <v>63</v>
      </c>
      <c r="P13" s="51">
        <v>175</v>
      </c>
      <c r="Q13" s="50">
        <v>166</v>
      </c>
      <c r="R13" s="51">
        <v>80</v>
      </c>
      <c r="S13" s="52">
        <f t="shared" si="1"/>
        <v>1</v>
      </c>
      <c r="T13" s="52">
        <f t="shared" si="2"/>
        <v>1</v>
      </c>
      <c r="U13" s="53"/>
      <c r="V13" s="53"/>
      <c r="W13" s="53"/>
      <c r="X13" s="53"/>
      <c r="Y13"/>
      <c r="Z13"/>
      <c r="AA13"/>
    </row>
    <row r="14" spans="1:27" s="10" customFormat="1" ht="15" customHeight="1">
      <c r="A14" s="19" t="s">
        <v>11</v>
      </c>
      <c r="B14" s="32">
        <v>712</v>
      </c>
      <c r="C14" s="40">
        <f t="shared" si="0"/>
        <v>0.22752808988764045</v>
      </c>
      <c r="D14" s="49">
        <v>162</v>
      </c>
      <c r="E14" s="50">
        <v>69</v>
      </c>
      <c r="F14" s="51">
        <v>73</v>
      </c>
      <c r="G14" s="45"/>
      <c r="H14" s="46"/>
      <c r="I14" s="50">
        <v>118</v>
      </c>
      <c r="J14" s="51">
        <v>43</v>
      </c>
      <c r="K14" s="50">
        <v>98</v>
      </c>
      <c r="L14" s="51">
        <v>54</v>
      </c>
      <c r="M14" s="50">
        <v>38</v>
      </c>
      <c r="N14" s="51">
        <v>118</v>
      </c>
      <c r="O14" s="50">
        <v>27</v>
      </c>
      <c r="P14" s="51">
        <v>125</v>
      </c>
      <c r="Q14" s="50">
        <v>101</v>
      </c>
      <c r="R14" s="51">
        <v>56</v>
      </c>
      <c r="S14" s="52">
        <f t="shared" si="1"/>
        <v>1</v>
      </c>
      <c r="T14" s="52">
        <f>IF((E14+F14)&lt;D14,1,0)</f>
        <v>1</v>
      </c>
      <c r="U14" s="53"/>
      <c r="V14" s="53"/>
      <c r="W14" s="53"/>
      <c r="X14" s="53"/>
      <c r="Y14"/>
      <c r="Z14"/>
      <c r="AA14"/>
    </row>
    <row r="15" spans="1:27" s="12" customFormat="1" ht="15" customHeight="1">
      <c r="A15" s="19" t="s">
        <v>12</v>
      </c>
      <c r="B15" s="32">
        <v>1459</v>
      </c>
      <c r="C15" s="40">
        <f t="shared" si="0"/>
        <v>0.1549006168608636</v>
      </c>
      <c r="D15" s="49">
        <v>226</v>
      </c>
      <c r="E15" s="45"/>
      <c r="F15" s="46"/>
      <c r="G15" s="50">
        <v>166</v>
      </c>
      <c r="H15" s="51">
        <v>47</v>
      </c>
      <c r="I15" s="50">
        <v>154</v>
      </c>
      <c r="J15" s="51">
        <v>62</v>
      </c>
      <c r="K15" s="50">
        <v>123</v>
      </c>
      <c r="L15" s="51">
        <v>84</v>
      </c>
      <c r="M15" s="50">
        <v>80</v>
      </c>
      <c r="N15" s="51">
        <v>132</v>
      </c>
      <c r="O15" s="50">
        <v>70</v>
      </c>
      <c r="P15" s="51">
        <v>137</v>
      </c>
      <c r="Q15" s="50">
        <v>137</v>
      </c>
      <c r="R15" s="51">
        <v>75</v>
      </c>
      <c r="S15" s="52">
        <f t="shared" si="1"/>
        <v>1</v>
      </c>
      <c r="T15" s="52">
        <f>IF((G15+H15)&lt;D15,1,0)</f>
        <v>1</v>
      </c>
      <c r="U15" s="53"/>
      <c r="V15" s="53"/>
      <c r="W15" s="53"/>
      <c r="X15" s="53"/>
      <c r="Y15"/>
      <c r="Z15"/>
      <c r="AA15"/>
    </row>
    <row r="16" spans="1:27" s="10" customFormat="1" ht="15" customHeight="1">
      <c r="A16" s="19" t="s">
        <v>13</v>
      </c>
      <c r="B16" s="32">
        <v>2475</v>
      </c>
      <c r="C16" s="40">
        <f t="shared" si="0"/>
        <v>0.23474747474747476</v>
      </c>
      <c r="D16" s="49">
        <v>581</v>
      </c>
      <c r="E16" s="45"/>
      <c r="F16" s="46"/>
      <c r="G16" s="50">
        <v>451</v>
      </c>
      <c r="H16" s="51">
        <v>106</v>
      </c>
      <c r="I16" s="50">
        <v>423</v>
      </c>
      <c r="J16" s="51">
        <v>138</v>
      </c>
      <c r="K16" s="50">
        <v>342</v>
      </c>
      <c r="L16" s="51">
        <v>192</v>
      </c>
      <c r="M16" s="50">
        <v>153</v>
      </c>
      <c r="N16" s="51">
        <v>395</v>
      </c>
      <c r="O16" s="50">
        <v>110</v>
      </c>
      <c r="P16" s="51">
        <v>426</v>
      </c>
      <c r="Q16" s="50">
        <v>391</v>
      </c>
      <c r="R16" s="51">
        <v>170</v>
      </c>
      <c r="S16" s="52">
        <f t="shared" si="1"/>
        <v>1</v>
      </c>
      <c r="T16" s="52">
        <f>IF((G16+H16)&lt;D16,1,0)</f>
        <v>1</v>
      </c>
      <c r="U16" s="53"/>
      <c r="V16" s="53"/>
      <c r="W16" s="53"/>
      <c r="X16" s="53"/>
      <c r="Y16"/>
      <c r="Z16"/>
      <c r="AA16"/>
    </row>
    <row r="17" spans="1:27" s="12" customFormat="1" ht="15" customHeight="1">
      <c r="A17" s="19" t="s">
        <v>14</v>
      </c>
      <c r="B17" s="32">
        <v>2522</v>
      </c>
      <c r="C17" s="40">
        <f t="shared" si="0"/>
        <v>0.23354480570975417</v>
      </c>
      <c r="D17" s="49">
        <v>589</v>
      </c>
      <c r="E17" s="45"/>
      <c r="F17" s="46"/>
      <c r="G17" s="50">
        <v>468</v>
      </c>
      <c r="H17" s="51">
        <v>101</v>
      </c>
      <c r="I17" s="50">
        <v>410</v>
      </c>
      <c r="J17" s="51">
        <v>165</v>
      </c>
      <c r="K17" s="50">
        <v>335</v>
      </c>
      <c r="L17" s="51">
        <v>217</v>
      </c>
      <c r="M17" s="50">
        <v>189</v>
      </c>
      <c r="N17" s="51">
        <v>375</v>
      </c>
      <c r="O17" s="50">
        <v>148</v>
      </c>
      <c r="P17" s="51">
        <v>407</v>
      </c>
      <c r="Q17" s="50">
        <v>377</v>
      </c>
      <c r="R17" s="51">
        <v>190</v>
      </c>
      <c r="S17" s="52">
        <f t="shared" si="1"/>
        <v>1</v>
      </c>
      <c r="T17" s="52">
        <f>IF((G17+H17)&lt;D17,1,0)</f>
        <v>1</v>
      </c>
      <c r="U17" s="53"/>
      <c r="V17" s="53"/>
      <c r="W17" s="53"/>
      <c r="X17" s="53"/>
      <c r="Y17"/>
      <c r="Z17"/>
      <c r="AA17"/>
    </row>
    <row r="18" spans="1:27" s="10" customFormat="1" ht="15" customHeight="1">
      <c r="A18" s="19" t="s">
        <v>15</v>
      </c>
      <c r="B18" s="32">
        <v>2627</v>
      </c>
      <c r="C18" s="40">
        <f t="shared" si="0"/>
        <v>0.24019794442329653</v>
      </c>
      <c r="D18" s="49">
        <v>631</v>
      </c>
      <c r="E18" s="45"/>
      <c r="F18" s="46"/>
      <c r="G18" s="50">
        <v>479</v>
      </c>
      <c r="H18" s="51">
        <v>128</v>
      </c>
      <c r="I18" s="50">
        <v>461</v>
      </c>
      <c r="J18" s="51">
        <v>158</v>
      </c>
      <c r="K18" s="50">
        <v>378</v>
      </c>
      <c r="L18" s="51">
        <v>208</v>
      </c>
      <c r="M18" s="50">
        <v>188</v>
      </c>
      <c r="N18" s="51">
        <v>412</v>
      </c>
      <c r="O18" s="50">
        <v>137</v>
      </c>
      <c r="P18" s="51">
        <v>445</v>
      </c>
      <c r="Q18" s="50">
        <v>423</v>
      </c>
      <c r="R18" s="51">
        <v>188</v>
      </c>
      <c r="S18" s="52">
        <f t="shared" si="1"/>
        <v>1</v>
      </c>
      <c r="T18" s="52">
        <f>IF((G18+H18)&lt;D18,1,0)</f>
        <v>1</v>
      </c>
      <c r="U18" s="53"/>
      <c r="V18" s="53"/>
      <c r="W18" s="53"/>
      <c r="X18" s="53"/>
      <c r="Y18"/>
      <c r="Z18"/>
      <c r="AA18"/>
    </row>
    <row r="19" spans="1:27" s="12" customFormat="1" ht="15" customHeight="1">
      <c r="A19" s="19" t="s">
        <v>16</v>
      </c>
      <c r="B19" s="32">
        <v>1778</v>
      </c>
      <c r="C19" s="40">
        <f t="shared" si="0"/>
        <v>0.2452193475815523</v>
      </c>
      <c r="D19" s="49">
        <v>436</v>
      </c>
      <c r="E19" s="50">
        <v>221</v>
      </c>
      <c r="F19" s="51">
        <v>179</v>
      </c>
      <c r="G19" s="45"/>
      <c r="H19" s="46"/>
      <c r="I19" s="50">
        <v>293</v>
      </c>
      <c r="J19" s="51">
        <v>128</v>
      </c>
      <c r="K19" s="50">
        <v>249</v>
      </c>
      <c r="L19" s="51">
        <v>155</v>
      </c>
      <c r="M19" s="50">
        <v>146</v>
      </c>
      <c r="N19" s="51">
        <v>262</v>
      </c>
      <c r="O19" s="50">
        <v>127</v>
      </c>
      <c r="P19" s="51">
        <v>278</v>
      </c>
      <c r="Q19" s="50">
        <v>269</v>
      </c>
      <c r="R19" s="51">
        <v>153</v>
      </c>
      <c r="S19" s="52">
        <f t="shared" si="1"/>
        <v>1</v>
      </c>
      <c r="T19" s="52">
        <f>IF((E19+F19)&lt;D19,1,0)</f>
        <v>1</v>
      </c>
      <c r="U19" s="53"/>
      <c r="V19" s="53"/>
      <c r="W19" s="53"/>
      <c r="X19" s="53"/>
      <c r="Y19"/>
      <c r="Z19"/>
      <c r="AA19"/>
    </row>
    <row r="20" spans="1:27" s="10" customFormat="1" ht="15" customHeight="1">
      <c r="A20" s="19" t="s">
        <v>17</v>
      </c>
      <c r="B20" s="32">
        <v>3357</v>
      </c>
      <c r="C20" s="40">
        <f t="shared" si="0"/>
        <v>0.2505212987786714</v>
      </c>
      <c r="D20" s="49">
        <v>841</v>
      </c>
      <c r="E20" s="45"/>
      <c r="F20" s="46"/>
      <c r="G20" s="50">
        <v>650</v>
      </c>
      <c r="H20" s="51">
        <v>162</v>
      </c>
      <c r="I20" s="50">
        <v>621</v>
      </c>
      <c r="J20" s="51">
        <v>197</v>
      </c>
      <c r="K20" s="50">
        <v>529</v>
      </c>
      <c r="L20" s="51">
        <v>269</v>
      </c>
      <c r="M20" s="50">
        <v>250</v>
      </c>
      <c r="N20" s="51">
        <v>563</v>
      </c>
      <c r="O20" s="50">
        <v>185</v>
      </c>
      <c r="P20" s="51">
        <v>617</v>
      </c>
      <c r="Q20" s="50">
        <v>579</v>
      </c>
      <c r="R20" s="51">
        <v>230</v>
      </c>
      <c r="S20" s="52">
        <f t="shared" si="1"/>
        <v>1</v>
      </c>
      <c r="T20" s="52">
        <f>IF((G20+H20)&lt;D20,1,0)</f>
        <v>1</v>
      </c>
      <c r="U20" s="53"/>
      <c r="V20" s="53"/>
      <c r="W20" s="53"/>
      <c r="X20" s="53"/>
      <c r="Y20"/>
      <c r="Z20"/>
      <c r="AA20"/>
    </row>
    <row r="21" spans="1:27" s="12" customFormat="1" ht="15" customHeight="1">
      <c r="A21" s="19" t="s">
        <v>18</v>
      </c>
      <c r="B21" s="32">
        <v>356</v>
      </c>
      <c r="C21" s="40">
        <f t="shared" si="0"/>
        <v>0.19101123595505617</v>
      </c>
      <c r="D21" s="49">
        <v>68</v>
      </c>
      <c r="E21" s="50">
        <v>36</v>
      </c>
      <c r="F21" s="51">
        <v>26</v>
      </c>
      <c r="G21" s="45"/>
      <c r="H21" s="46"/>
      <c r="I21" s="50">
        <v>41</v>
      </c>
      <c r="J21" s="51">
        <v>23</v>
      </c>
      <c r="K21" s="50">
        <v>40</v>
      </c>
      <c r="L21" s="51">
        <v>21</v>
      </c>
      <c r="M21" s="50">
        <v>26</v>
      </c>
      <c r="N21" s="51">
        <v>39</v>
      </c>
      <c r="O21" s="50">
        <v>15</v>
      </c>
      <c r="P21" s="51">
        <v>47</v>
      </c>
      <c r="Q21" s="50">
        <v>36</v>
      </c>
      <c r="R21" s="51">
        <v>26</v>
      </c>
      <c r="S21" s="52">
        <f t="shared" si="1"/>
        <v>1</v>
      </c>
      <c r="T21" s="52">
        <f>IF((E21+F21)&lt;D21,1,0)</f>
        <v>1</v>
      </c>
      <c r="U21" s="53"/>
      <c r="V21" s="53"/>
      <c r="W21" s="53"/>
      <c r="X21" s="53"/>
      <c r="Y21"/>
      <c r="Z21"/>
      <c r="AA21"/>
    </row>
    <row r="22" spans="1:27" s="11" customFormat="1" ht="15" customHeight="1">
      <c r="A22" s="19" t="s">
        <v>19</v>
      </c>
      <c r="B22" s="32">
        <v>1178</v>
      </c>
      <c r="C22" s="40">
        <f t="shared" si="0"/>
        <v>0.21222410865874364</v>
      </c>
      <c r="D22" s="49">
        <v>250</v>
      </c>
      <c r="E22" s="45"/>
      <c r="F22" s="46"/>
      <c r="G22" s="50">
        <v>196</v>
      </c>
      <c r="H22" s="51">
        <v>48</v>
      </c>
      <c r="I22" s="50">
        <v>166</v>
      </c>
      <c r="J22" s="51">
        <v>75</v>
      </c>
      <c r="K22" s="50">
        <v>135</v>
      </c>
      <c r="L22" s="51">
        <v>93</v>
      </c>
      <c r="M22" s="50">
        <v>85</v>
      </c>
      <c r="N22" s="51">
        <v>151</v>
      </c>
      <c r="O22" s="50">
        <v>75</v>
      </c>
      <c r="P22" s="51">
        <v>161</v>
      </c>
      <c r="Q22" s="50">
        <v>105</v>
      </c>
      <c r="R22" s="51">
        <v>58</v>
      </c>
      <c r="S22" s="52">
        <f t="shared" si="1"/>
        <v>1</v>
      </c>
      <c r="T22" s="52">
        <f>IF((G22+H22)&lt;D22,1,0)</f>
        <v>1</v>
      </c>
      <c r="U22" s="53"/>
      <c r="V22" s="53"/>
      <c r="W22" s="53"/>
      <c r="X22" s="53"/>
      <c r="Y22"/>
      <c r="Z22"/>
      <c r="AA22"/>
    </row>
    <row r="23" spans="1:27" s="11" customFormat="1" ht="15" customHeight="1">
      <c r="A23" s="4" t="s">
        <v>20</v>
      </c>
      <c r="B23" s="33">
        <f>SUM(B7:B22)</f>
        <v>28758</v>
      </c>
      <c r="C23" s="40">
        <f t="shared" si="0"/>
        <v>0.2198692537728632</v>
      </c>
      <c r="D23" s="54">
        <f>SUM(D7:D22)</f>
        <v>6323</v>
      </c>
      <c r="E23" s="55">
        <f aca="true" t="shared" si="3" ref="E23:R23">SUM(E7:E22)</f>
        <v>420</v>
      </c>
      <c r="F23" s="56">
        <f t="shared" si="3"/>
        <v>356</v>
      </c>
      <c r="G23" s="55">
        <f t="shared" si="3"/>
        <v>4100</v>
      </c>
      <c r="H23" s="56">
        <f t="shared" si="3"/>
        <v>1179</v>
      </c>
      <c r="I23" s="55">
        <f t="shared" si="3"/>
        <v>4557</v>
      </c>
      <c r="J23" s="56">
        <f t="shared" si="3"/>
        <v>1581</v>
      </c>
      <c r="K23" s="55">
        <f t="shared" si="3"/>
        <v>3715</v>
      </c>
      <c r="L23" s="56">
        <f t="shared" si="3"/>
        <v>2143</v>
      </c>
      <c r="M23" s="55">
        <f t="shared" si="3"/>
        <v>1955</v>
      </c>
      <c r="N23" s="56">
        <f t="shared" si="3"/>
        <v>4053</v>
      </c>
      <c r="O23" s="55">
        <f t="shared" si="3"/>
        <v>1535</v>
      </c>
      <c r="P23" s="56">
        <f t="shared" si="3"/>
        <v>4347</v>
      </c>
      <c r="Q23" s="55">
        <f t="shared" si="3"/>
        <v>4060</v>
      </c>
      <c r="R23" s="56">
        <f t="shared" si="3"/>
        <v>1943</v>
      </c>
      <c r="S23" s="57">
        <f>SUM(S7:S22)</f>
        <v>16</v>
      </c>
      <c r="T23" s="52"/>
      <c r="U23" s="53">
        <f>SUM(S7:S22)</f>
        <v>16</v>
      </c>
      <c r="V23" s="53" t="s">
        <v>129</v>
      </c>
      <c r="W23" s="53"/>
      <c r="X23" s="53"/>
      <c r="Y23"/>
      <c r="Z23"/>
      <c r="AA23"/>
    </row>
    <row r="24" spans="1:24" ht="15" customHeight="1">
      <c r="A24" s="18" t="s">
        <v>21</v>
      </c>
      <c r="B24" s="34"/>
      <c r="C24" s="41"/>
      <c r="D24" s="42"/>
      <c r="E24" s="45"/>
      <c r="F24" s="46"/>
      <c r="G24" s="45"/>
      <c r="H24" s="46"/>
      <c r="I24" s="45"/>
      <c r="J24" s="46"/>
      <c r="K24" s="45"/>
      <c r="L24" s="46"/>
      <c r="M24" s="45"/>
      <c r="N24" s="46"/>
      <c r="O24" s="45"/>
      <c r="P24" s="46"/>
      <c r="Q24" s="45"/>
      <c r="R24" s="46"/>
      <c r="S24" s="47"/>
      <c r="T24" s="47"/>
      <c r="U24" s="53"/>
      <c r="V24" s="53"/>
      <c r="W24" s="53"/>
      <c r="X24" s="53"/>
    </row>
    <row r="25" spans="1:27" s="11" customFormat="1" ht="15" customHeight="1">
      <c r="A25" s="19" t="s">
        <v>22</v>
      </c>
      <c r="B25" s="32">
        <v>2430</v>
      </c>
      <c r="C25" s="40">
        <f aca="true" t="shared" si="4" ref="C25:C47">D25/B25</f>
        <v>0.24650205761316873</v>
      </c>
      <c r="D25" s="49">
        <v>599</v>
      </c>
      <c r="E25" s="50">
        <v>540</v>
      </c>
      <c r="F25" s="51">
        <v>38</v>
      </c>
      <c r="G25" s="45"/>
      <c r="H25" s="46"/>
      <c r="I25" s="50">
        <v>451</v>
      </c>
      <c r="J25" s="51">
        <v>107</v>
      </c>
      <c r="K25" s="50">
        <v>289</v>
      </c>
      <c r="L25" s="51">
        <v>202</v>
      </c>
      <c r="M25" s="50">
        <v>294</v>
      </c>
      <c r="N25" s="51">
        <v>223</v>
      </c>
      <c r="O25" s="50">
        <v>258</v>
      </c>
      <c r="P25" s="51">
        <v>242</v>
      </c>
      <c r="Q25" s="50">
        <v>336</v>
      </c>
      <c r="R25" s="51">
        <v>208</v>
      </c>
      <c r="S25" s="52">
        <f aca="true" t="shared" si="5" ref="S25:S46">IF(D25&gt;0,1,0)</f>
        <v>1</v>
      </c>
      <c r="T25" s="52">
        <f aca="true" t="shared" si="6" ref="T25:T33">IF((E25+F25)&lt;D25,1,0)</f>
        <v>1</v>
      </c>
      <c r="U25" s="53"/>
      <c r="V25" s="53"/>
      <c r="W25" s="53"/>
      <c r="X25" s="53"/>
      <c r="Y25"/>
      <c r="Z25"/>
      <c r="AA25"/>
    </row>
    <row r="26" spans="1:27" s="10" customFormat="1" ht="15" customHeight="1">
      <c r="A26" s="19" t="s">
        <v>23</v>
      </c>
      <c r="B26" s="32">
        <v>2748</v>
      </c>
      <c r="C26" s="40">
        <f t="shared" si="4"/>
        <v>0.17758369723435224</v>
      </c>
      <c r="D26" s="49">
        <v>488</v>
      </c>
      <c r="E26" s="50">
        <v>390</v>
      </c>
      <c r="F26" s="51">
        <v>74</v>
      </c>
      <c r="G26" s="45"/>
      <c r="H26" s="46"/>
      <c r="I26" s="50">
        <v>371</v>
      </c>
      <c r="J26" s="51">
        <v>95</v>
      </c>
      <c r="K26" s="50">
        <v>242</v>
      </c>
      <c r="L26" s="51">
        <v>190</v>
      </c>
      <c r="M26" s="50">
        <v>233</v>
      </c>
      <c r="N26" s="51">
        <v>220</v>
      </c>
      <c r="O26" s="50">
        <v>212</v>
      </c>
      <c r="P26" s="51">
        <v>218</v>
      </c>
      <c r="Q26" s="50">
        <v>286</v>
      </c>
      <c r="R26" s="51">
        <v>175</v>
      </c>
      <c r="S26" s="52">
        <f t="shared" si="5"/>
        <v>1</v>
      </c>
      <c r="T26" s="52">
        <f t="shared" si="6"/>
        <v>1</v>
      </c>
      <c r="U26" s="53"/>
      <c r="V26" s="53"/>
      <c r="W26" s="53"/>
      <c r="X26" s="53"/>
      <c r="Y26"/>
      <c r="Z26"/>
      <c r="AA26"/>
    </row>
    <row r="27" spans="1:27" s="12" customFormat="1" ht="15" customHeight="1">
      <c r="A27" s="19" t="s">
        <v>24</v>
      </c>
      <c r="B27" s="32">
        <v>1011</v>
      </c>
      <c r="C27" s="40">
        <f t="shared" si="4"/>
        <v>0.2215628090999011</v>
      </c>
      <c r="D27" s="49">
        <v>224</v>
      </c>
      <c r="E27" s="50">
        <v>126</v>
      </c>
      <c r="F27" s="51">
        <v>77</v>
      </c>
      <c r="G27" s="45"/>
      <c r="H27" s="46"/>
      <c r="I27" s="50">
        <v>167</v>
      </c>
      <c r="J27" s="51">
        <v>50</v>
      </c>
      <c r="K27" s="50">
        <v>139</v>
      </c>
      <c r="L27" s="51">
        <v>64</v>
      </c>
      <c r="M27" s="50">
        <v>81</v>
      </c>
      <c r="N27" s="51">
        <v>130</v>
      </c>
      <c r="O27" s="50">
        <v>57</v>
      </c>
      <c r="P27" s="51">
        <v>148</v>
      </c>
      <c r="Q27" s="50">
        <v>148</v>
      </c>
      <c r="R27" s="51">
        <v>64</v>
      </c>
      <c r="S27" s="52">
        <f t="shared" si="5"/>
        <v>1</v>
      </c>
      <c r="T27" s="52">
        <f t="shared" si="6"/>
        <v>1</v>
      </c>
      <c r="U27" s="53"/>
      <c r="V27" s="53"/>
      <c r="W27" s="53"/>
      <c r="X27" s="53"/>
      <c r="Y27"/>
      <c r="Z27"/>
      <c r="AA27"/>
    </row>
    <row r="28" spans="1:27" s="10" customFormat="1" ht="15" customHeight="1">
      <c r="A28" s="19" t="s">
        <v>25</v>
      </c>
      <c r="B28" s="32">
        <v>1155</v>
      </c>
      <c r="C28" s="40">
        <f t="shared" si="4"/>
        <v>0.3904761904761905</v>
      </c>
      <c r="D28" s="49">
        <v>451</v>
      </c>
      <c r="E28" s="50">
        <v>330</v>
      </c>
      <c r="F28" s="51">
        <v>90</v>
      </c>
      <c r="G28" s="45"/>
      <c r="H28" s="46"/>
      <c r="I28" s="50">
        <v>342</v>
      </c>
      <c r="J28" s="51">
        <v>87</v>
      </c>
      <c r="K28" s="50">
        <v>224</v>
      </c>
      <c r="L28" s="51">
        <v>156</v>
      </c>
      <c r="M28" s="50">
        <v>175</v>
      </c>
      <c r="N28" s="51">
        <v>228</v>
      </c>
      <c r="O28" s="50">
        <v>144</v>
      </c>
      <c r="P28" s="51">
        <v>237</v>
      </c>
      <c r="Q28" s="50">
        <v>271</v>
      </c>
      <c r="R28" s="51">
        <v>152</v>
      </c>
      <c r="S28" s="52">
        <f t="shared" si="5"/>
        <v>1</v>
      </c>
      <c r="T28" s="52">
        <f t="shared" si="6"/>
        <v>1</v>
      </c>
      <c r="U28" s="53"/>
      <c r="V28" s="53"/>
      <c r="W28" s="53"/>
      <c r="X28" s="53"/>
      <c r="Y28"/>
      <c r="Z28"/>
      <c r="AA28"/>
    </row>
    <row r="29" spans="1:27" s="12" customFormat="1" ht="15" customHeight="1">
      <c r="A29" s="19" t="s">
        <v>26</v>
      </c>
      <c r="B29" s="32">
        <v>570</v>
      </c>
      <c r="C29" s="40">
        <f t="shared" si="4"/>
        <v>0.5333333333333333</v>
      </c>
      <c r="D29" s="49">
        <v>304</v>
      </c>
      <c r="E29" s="50">
        <v>144</v>
      </c>
      <c r="F29" s="51">
        <v>112</v>
      </c>
      <c r="G29" s="45"/>
      <c r="H29" s="46"/>
      <c r="I29" s="50">
        <v>239</v>
      </c>
      <c r="J29" s="51">
        <v>38</v>
      </c>
      <c r="K29" s="50">
        <v>172</v>
      </c>
      <c r="L29" s="51">
        <v>61</v>
      </c>
      <c r="M29" s="50">
        <v>115</v>
      </c>
      <c r="N29" s="51">
        <v>132</v>
      </c>
      <c r="O29" s="50">
        <v>95</v>
      </c>
      <c r="P29" s="51">
        <v>141</v>
      </c>
      <c r="Q29" s="50">
        <v>204</v>
      </c>
      <c r="R29" s="51">
        <v>66</v>
      </c>
      <c r="S29" s="52">
        <f t="shared" si="5"/>
        <v>1</v>
      </c>
      <c r="T29" s="52">
        <f t="shared" si="6"/>
        <v>1</v>
      </c>
      <c r="U29" s="53"/>
      <c r="V29" s="53"/>
      <c r="W29" s="53"/>
      <c r="X29" s="53"/>
      <c r="Y29"/>
      <c r="Z29"/>
      <c r="AA29"/>
    </row>
    <row r="30" spans="1:27" s="10" customFormat="1" ht="15" customHeight="1">
      <c r="A30" s="19" t="s">
        <v>27</v>
      </c>
      <c r="B30" s="32">
        <v>1844</v>
      </c>
      <c r="C30" s="40">
        <f t="shared" si="4"/>
        <v>0.2727765726681128</v>
      </c>
      <c r="D30" s="49">
        <v>503</v>
      </c>
      <c r="E30" s="50">
        <v>467</v>
      </c>
      <c r="F30" s="51">
        <v>19</v>
      </c>
      <c r="G30" s="45"/>
      <c r="H30" s="46"/>
      <c r="I30" s="50">
        <v>371</v>
      </c>
      <c r="J30" s="51">
        <v>86</v>
      </c>
      <c r="K30" s="50">
        <v>216</v>
      </c>
      <c r="L30" s="51">
        <v>181</v>
      </c>
      <c r="M30" s="50">
        <v>283</v>
      </c>
      <c r="N30" s="51">
        <v>138</v>
      </c>
      <c r="O30" s="50">
        <v>227</v>
      </c>
      <c r="P30" s="51">
        <v>163</v>
      </c>
      <c r="Q30" s="50">
        <v>287</v>
      </c>
      <c r="R30" s="51">
        <v>162</v>
      </c>
      <c r="S30" s="52">
        <f t="shared" si="5"/>
        <v>1</v>
      </c>
      <c r="T30" s="52">
        <f t="shared" si="6"/>
        <v>1</v>
      </c>
      <c r="U30" s="53"/>
      <c r="V30" s="53"/>
      <c r="W30" s="53"/>
      <c r="X30" s="53"/>
      <c r="Y30"/>
      <c r="Z30"/>
      <c r="AA30"/>
    </row>
    <row r="31" spans="1:27" s="12" customFormat="1" ht="15" customHeight="1">
      <c r="A31" s="19" t="s">
        <v>28</v>
      </c>
      <c r="B31" s="32">
        <v>1425</v>
      </c>
      <c r="C31" s="40">
        <f t="shared" si="4"/>
        <v>0.37684210526315787</v>
      </c>
      <c r="D31" s="49">
        <v>537</v>
      </c>
      <c r="E31" s="50">
        <v>329</v>
      </c>
      <c r="F31" s="51">
        <v>183</v>
      </c>
      <c r="G31" s="45"/>
      <c r="H31" s="46"/>
      <c r="I31" s="50">
        <v>384</v>
      </c>
      <c r="J31" s="51">
        <v>131</v>
      </c>
      <c r="K31" s="50">
        <v>307</v>
      </c>
      <c r="L31" s="51">
        <v>176</v>
      </c>
      <c r="M31" s="50">
        <v>206</v>
      </c>
      <c r="N31" s="51">
        <v>290</v>
      </c>
      <c r="O31" s="50">
        <v>163</v>
      </c>
      <c r="P31" s="51">
        <v>324</v>
      </c>
      <c r="Q31" s="50">
        <v>340</v>
      </c>
      <c r="R31" s="51">
        <v>163</v>
      </c>
      <c r="S31" s="52">
        <f t="shared" si="5"/>
        <v>1</v>
      </c>
      <c r="T31" s="52">
        <f t="shared" si="6"/>
        <v>1</v>
      </c>
      <c r="U31" s="53"/>
      <c r="V31" s="53"/>
      <c r="W31" s="53"/>
      <c r="X31" s="53"/>
      <c r="Y31"/>
      <c r="Z31"/>
      <c r="AA31"/>
    </row>
    <row r="32" spans="1:27" s="10" customFormat="1" ht="15" customHeight="1">
      <c r="A32" s="19" t="s">
        <v>29</v>
      </c>
      <c r="B32" s="32">
        <v>884</v>
      </c>
      <c r="C32" s="40">
        <f t="shared" si="4"/>
        <v>0.2409502262443439</v>
      </c>
      <c r="D32" s="49">
        <v>213</v>
      </c>
      <c r="E32" s="50">
        <v>163</v>
      </c>
      <c r="F32" s="51">
        <v>42</v>
      </c>
      <c r="G32" s="45"/>
      <c r="H32" s="46"/>
      <c r="I32" s="50">
        <v>174</v>
      </c>
      <c r="J32" s="51">
        <v>27</v>
      </c>
      <c r="K32" s="50">
        <v>105</v>
      </c>
      <c r="L32" s="51">
        <v>74</v>
      </c>
      <c r="M32" s="50">
        <v>107</v>
      </c>
      <c r="N32" s="51">
        <v>79</v>
      </c>
      <c r="O32" s="50">
        <v>93</v>
      </c>
      <c r="P32" s="51">
        <v>87</v>
      </c>
      <c r="Q32" s="50">
        <v>135</v>
      </c>
      <c r="R32" s="51">
        <v>63</v>
      </c>
      <c r="S32" s="52">
        <f t="shared" si="5"/>
        <v>1</v>
      </c>
      <c r="T32" s="52">
        <f t="shared" si="6"/>
        <v>1</v>
      </c>
      <c r="U32" s="53"/>
      <c r="V32" s="53"/>
      <c r="W32" s="53"/>
      <c r="X32" s="53"/>
      <c r="Y32"/>
      <c r="Z32"/>
      <c r="AA32"/>
    </row>
    <row r="33" spans="1:27" s="11" customFormat="1" ht="15" customHeight="1">
      <c r="A33" s="19" t="s">
        <v>30</v>
      </c>
      <c r="B33" s="32">
        <v>1770</v>
      </c>
      <c r="C33" s="40">
        <f t="shared" si="4"/>
        <v>0.20847457627118643</v>
      </c>
      <c r="D33" s="49">
        <v>369</v>
      </c>
      <c r="E33" s="50">
        <v>335</v>
      </c>
      <c r="F33" s="58">
        <v>25</v>
      </c>
      <c r="G33" s="59"/>
      <c r="H33" s="46"/>
      <c r="I33" s="50">
        <v>288</v>
      </c>
      <c r="J33" s="51">
        <v>71</v>
      </c>
      <c r="K33" s="50">
        <v>171</v>
      </c>
      <c r="L33" s="51">
        <v>153</v>
      </c>
      <c r="M33" s="50">
        <v>200</v>
      </c>
      <c r="N33" s="51">
        <v>137</v>
      </c>
      <c r="O33" s="50">
        <v>180</v>
      </c>
      <c r="P33" s="51">
        <v>148</v>
      </c>
      <c r="Q33" s="50">
        <v>203</v>
      </c>
      <c r="R33" s="51">
        <v>144</v>
      </c>
      <c r="S33" s="52">
        <f t="shared" si="5"/>
        <v>1</v>
      </c>
      <c r="T33" s="52">
        <f t="shared" si="6"/>
        <v>1</v>
      </c>
      <c r="U33" s="53"/>
      <c r="V33" s="53"/>
      <c r="W33" s="53"/>
      <c r="X33" s="53"/>
      <c r="Y33"/>
      <c r="Z33"/>
      <c r="AA33"/>
    </row>
    <row r="34" spans="1:27" s="10" customFormat="1" ht="15" customHeight="1">
      <c r="A34" s="19" t="s">
        <v>31</v>
      </c>
      <c r="B34" s="32">
        <v>927</v>
      </c>
      <c r="C34" s="40">
        <f t="shared" si="4"/>
        <v>0.255663430420712</v>
      </c>
      <c r="D34" s="49">
        <v>237</v>
      </c>
      <c r="E34" s="50">
        <v>131</v>
      </c>
      <c r="F34" s="51">
        <v>88</v>
      </c>
      <c r="G34" s="45"/>
      <c r="H34" s="46"/>
      <c r="I34" s="50">
        <v>167</v>
      </c>
      <c r="J34" s="51">
        <v>65</v>
      </c>
      <c r="K34" s="50">
        <v>124</v>
      </c>
      <c r="L34" s="51">
        <v>85</v>
      </c>
      <c r="M34" s="50">
        <v>87</v>
      </c>
      <c r="N34" s="51">
        <v>140</v>
      </c>
      <c r="O34" s="50">
        <v>73</v>
      </c>
      <c r="P34" s="51">
        <v>138</v>
      </c>
      <c r="Q34" s="50">
        <v>141</v>
      </c>
      <c r="R34" s="51">
        <v>81</v>
      </c>
      <c r="S34" s="52">
        <f t="shared" si="5"/>
        <v>1</v>
      </c>
      <c r="T34" s="52">
        <f aca="true" t="shared" si="7" ref="T34:T46">IF((E34+F34)&lt;D34,1,0)</f>
        <v>1</v>
      </c>
      <c r="U34" s="53"/>
      <c r="V34" s="53"/>
      <c r="W34" s="53"/>
      <c r="X34" s="53"/>
      <c r="Y34"/>
      <c r="Z34"/>
      <c r="AA34"/>
    </row>
    <row r="35" spans="1:27" s="12" customFormat="1" ht="15" customHeight="1">
      <c r="A35" s="19" t="s">
        <v>32</v>
      </c>
      <c r="B35" s="32">
        <v>869</v>
      </c>
      <c r="C35" s="40">
        <f t="shared" si="4"/>
        <v>0.2945914844649022</v>
      </c>
      <c r="D35" s="49">
        <v>256</v>
      </c>
      <c r="E35" s="50">
        <v>229</v>
      </c>
      <c r="F35" s="51">
        <v>13</v>
      </c>
      <c r="G35" s="45"/>
      <c r="H35" s="46"/>
      <c r="I35" s="50">
        <v>199</v>
      </c>
      <c r="J35" s="51">
        <v>38</v>
      </c>
      <c r="K35" s="50">
        <v>137</v>
      </c>
      <c r="L35" s="51">
        <v>77</v>
      </c>
      <c r="M35" s="50">
        <v>129</v>
      </c>
      <c r="N35" s="51">
        <v>93</v>
      </c>
      <c r="O35" s="50">
        <v>111</v>
      </c>
      <c r="P35" s="51">
        <v>102</v>
      </c>
      <c r="Q35" s="50">
        <v>150</v>
      </c>
      <c r="R35" s="51">
        <v>79</v>
      </c>
      <c r="S35" s="52">
        <f t="shared" si="5"/>
        <v>1</v>
      </c>
      <c r="T35" s="52">
        <f t="shared" si="7"/>
        <v>1</v>
      </c>
      <c r="U35" s="53"/>
      <c r="V35" s="53"/>
      <c r="W35" s="53"/>
      <c r="X35" s="53"/>
      <c r="Y35"/>
      <c r="Z35"/>
      <c r="AA35"/>
    </row>
    <row r="36" spans="1:27" s="10" customFormat="1" ht="15" customHeight="1">
      <c r="A36" s="19" t="s">
        <v>33</v>
      </c>
      <c r="B36" s="32">
        <v>1691</v>
      </c>
      <c r="C36" s="40">
        <f t="shared" si="4"/>
        <v>0.19751626256652868</v>
      </c>
      <c r="D36" s="49">
        <v>334</v>
      </c>
      <c r="E36" s="50">
        <v>294</v>
      </c>
      <c r="F36" s="51">
        <v>30</v>
      </c>
      <c r="G36" s="45"/>
      <c r="H36" s="46"/>
      <c r="I36" s="50">
        <v>261</v>
      </c>
      <c r="J36" s="51">
        <v>50</v>
      </c>
      <c r="K36" s="50">
        <v>156</v>
      </c>
      <c r="L36" s="51">
        <v>114</v>
      </c>
      <c r="M36" s="50">
        <v>167</v>
      </c>
      <c r="N36" s="51">
        <v>120</v>
      </c>
      <c r="O36" s="50">
        <v>139</v>
      </c>
      <c r="P36" s="51">
        <v>124</v>
      </c>
      <c r="Q36" s="50">
        <v>193</v>
      </c>
      <c r="R36" s="51">
        <v>110</v>
      </c>
      <c r="S36" s="52">
        <f t="shared" si="5"/>
        <v>1</v>
      </c>
      <c r="T36" s="52">
        <f t="shared" si="7"/>
        <v>1</v>
      </c>
      <c r="U36" s="53"/>
      <c r="V36" s="53"/>
      <c r="W36" s="53"/>
      <c r="X36" s="53"/>
      <c r="Y36"/>
      <c r="Z36"/>
      <c r="AA36"/>
    </row>
    <row r="37" spans="1:27" s="12" customFormat="1" ht="15" customHeight="1">
      <c r="A37" s="19" t="s">
        <v>34</v>
      </c>
      <c r="B37" s="32">
        <v>1157</v>
      </c>
      <c r="C37" s="40">
        <f t="shared" si="4"/>
        <v>0.29559204840103714</v>
      </c>
      <c r="D37" s="49">
        <v>342</v>
      </c>
      <c r="E37" s="50">
        <v>300</v>
      </c>
      <c r="F37" s="51">
        <v>27</v>
      </c>
      <c r="G37" s="45"/>
      <c r="H37" s="46"/>
      <c r="I37" s="50">
        <v>266</v>
      </c>
      <c r="J37" s="51">
        <v>53</v>
      </c>
      <c r="K37" s="50">
        <v>172</v>
      </c>
      <c r="L37" s="51">
        <v>99</v>
      </c>
      <c r="M37" s="50">
        <v>170</v>
      </c>
      <c r="N37" s="51">
        <v>125</v>
      </c>
      <c r="O37" s="50">
        <v>140</v>
      </c>
      <c r="P37" s="51">
        <v>140</v>
      </c>
      <c r="Q37" s="50">
        <v>205</v>
      </c>
      <c r="R37" s="51">
        <v>98</v>
      </c>
      <c r="S37" s="52">
        <f t="shared" si="5"/>
        <v>1</v>
      </c>
      <c r="T37" s="52">
        <f t="shared" si="7"/>
        <v>1</v>
      </c>
      <c r="U37" s="53"/>
      <c r="V37" s="53"/>
      <c r="W37" s="53"/>
      <c r="X37" s="53"/>
      <c r="Y37"/>
      <c r="Z37"/>
      <c r="AA37"/>
    </row>
    <row r="38" spans="1:27" s="10" customFormat="1" ht="15" customHeight="1">
      <c r="A38" s="19" t="s">
        <v>35</v>
      </c>
      <c r="B38" s="32">
        <v>846</v>
      </c>
      <c r="C38" s="40">
        <f t="shared" si="4"/>
        <v>0.19739952718676124</v>
      </c>
      <c r="D38" s="49">
        <v>167</v>
      </c>
      <c r="E38" s="50">
        <v>92</v>
      </c>
      <c r="F38" s="51">
        <v>56</v>
      </c>
      <c r="G38" s="45"/>
      <c r="H38" s="46"/>
      <c r="I38" s="50">
        <v>119</v>
      </c>
      <c r="J38" s="51">
        <v>46</v>
      </c>
      <c r="K38" s="50">
        <v>105</v>
      </c>
      <c r="L38" s="51">
        <v>53</v>
      </c>
      <c r="M38" s="50">
        <v>60</v>
      </c>
      <c r="N38" s="51">
        <v>97</v>
      </c>
      <c r="O38" s="50">
        <v>43</v>
      </c>
      <c r="P38" s="51">
        <v>117</v>
      </c>
      <c r="Q38" s="50">
        <v>115</v>
      </c>
      <c r="R38" s="51">
        <v>45</v>
      </c>
      <c r="S38" s="52">
        <f t="shared" si="5"/>
        <v>1</v>
      </c>
      <c r="T38" s="52">
        <f t="shared" si="7"/>
        <v>1</v>
      </c>
      <c r="U38" s="53"/>
      <c r="V38" s="53"/>
      <c r="W38" s="53"/>
      <c r="X38" s="53"/>
      <c r="Y38"/>
      <c r="Z38"/>
      <c r="AA38"/>
    </row>
    <row r="39" spans="1:27" s="12" customFormat="1" ht="15" customHeight="1">
      <c r="A39" s="19" t="s">
        <v>36</v>
      </c>
      <c r="B39" s="32">
        <v>311</v>
      </c>
      <c r="C39" s="40">
        <f t="shared" si="4"/>
        <v>0.3247588424437299</v>
      </c>
      <c r="D39" s="49">
        <v>101</v>
      </c>
      <c r="E39" s="50">
        <v>87</v>
      </c>
      <c r="F39" s="51">
        <v>9</v>
      </c>
      <c r="G39" s="45"/>
      <c r="H39" s="46"/>
      <c r="I39" s="50">
        <v>78</v>
      </c>
      <c r="J39" s="51">
        <v>15</v>
      </c>
      <c r="K39" s="50">
        <v>52</v>
      </c>
      <c r="L39" s="51">
        <v>36</v>
      </c>
      <c r="M39" s="50">
        <v>51</v>
      </c>
      <c r="N39" s="51">
        <v>39</v>
      </c>
      <c r="O39" s="50">
        <v>44</v>
      </c>
      <c r="P39" s="51">
        <v>40</v>
      </c>
      <c r="Q39" s="50">
        <v>59</v>
      </c>
      <c r="R39" s="51">
        <v>32</v>
      </c>
      <c r="S39" s="52">
        <f t="shared" si="5"/>
        <v>1</v>
      </c>
      <c r="T39" s="52">
        <f t="shared" si="7"/>
        <v>1</v>
      </c>
      <c r="U39" s="53"/>
      <c r="V39" s="53"/>
      <c r="W39" s="53"/>
      <c r="X39" s="53"/>
      <c r="Y39"/>
      <c r="Z39"/>
      <c r="AA39"/>
    </row>
    <row r="40" spans="1:27" s="10" customFormat="1" ht="15" customHeight="1">
      <c r="A40" s="19" t="s">
        <v>37</v>
      </c>
      <c r="B40" s="32">
        <v>1867</v>
      </c>
      <c r="C40" s="40">
        <f t="shared" si="4"/>
        <v>0.22121049812533475</v>
      </c>
      <c r="D40" s="49">
        <v>413</v>
      </c>
      <c r="E40" s="50">
        <v>358</v>
      </c>
      <c r="F40" s="51">
        <v>42</v>
      </c>
      <c r="G40" s="45"/>
      <c r="H40" s="46"/>
      <c r="I40" s="50">
        <v>326</v>
      </c>
      <c r="J40" s="51">
        <v>63</v>
      </c>
      <c r="K40" s="50">
        <v>201</v>
      </c>
      <c r="L40" s="51">
        <v>138</v>
      </c>
      <c r="M40" s="50">
        <v>234</v>
      </c>
      <c r="N40" s="51">
        <v>135</v>
      </c>
      <c r="O40" s="50">
        <v>200</v>
      </c>
      <c r="P40" s="51">
        <v>151</v>
      </c>
      <c r="Q40" s="50">
        <v>236</v>
      </c>
      <c r="R40" s="51">
        <v>144</v>
      </c>
      <c r="S40" s="52">
        <f t="shared" si="5"/>
        <v>1</v>
      </c>
      <c r="T40" s="52">
        <f t="shared" si="7"/>
        <v>1</v>
      </c>
      <c r="U40" s="53"/>
      <c r="V40" s="53"/>
      <c r="W40" s="53"/>
      <c r="X40" s="53"/>
      <c r="Y40"/>
      <c r="Z40"/>
      <c r="AA40"/>
    </row>
    <row r="41" spans="1:27" s="12" customFormat="1" ht="15" customHeight="1">
      <c r="A41" s="19" t="s">
        <v>38</v>
      </c>
      <c r="B41" s="32">
        <v>105</v>
      </c>
      <c r="C41" s="40">
        <f t="shared" si="4"/>
        <v>0.4</v>
      </c>
      <c r="D41" s="49">
        <v>42</v>
      </c>
      <c r="E41" s="50">
        <v>24</v>
      </c>
      <c r="F41" s="51">
        <v>11</v>
      </c>
      <c r="G41" s="45"/>
      <c r="H41" s="46"/>
      <c r="I41" s="50">
        <v>31</v>
      </c>
      <c r="J41" s="51">
        <v>9</v>
      </c>
      <c r="K41" s="50">
        <v>18</v>
      </c>
      <c r="L41" s="51">
        <v>14</v>
      </c>
      <c r="M41" s="50">
        <v>13</v>
      </c>
      <c r="N41" s="51">
        <v>26</v>
      </c>
      <c r="O41" s="50">
        <v>9</v>
      </c>
      <c r="P41" s="51">
        <v>26</v>
      </c>
      <c r="Q41" s="50">
        <v>22</v>
      </c>
      <c r="R41" s="51">
        <v>16</v>
      </c>
      <c r="S41" s="52">
        <f t="shared" si="5"/>
        <v>1</v>
      </c>
      <c r="T41" s="52">
        <f t="shared" si="7"/>
        <v>1</v>
      </c>
      <c r="U41" s="53"/>
      <c r="V41" s="53"/>
      <c r="W41" s="53"/>
      <c r="X41" s="53"/>
      <c r="Y41"/>
      <c r="Z41"/>
      <c r="AA41"/>
    </row>
    <row r="42" spans="1:27" s="10" customFormat="1" ht="15" customHeight="1">
      <c r="A42" s="19" t="s">
        <v>39</v>
      </c>
      <c r="B42" s="32">
        <v>388</v>
      </c>
      <c r="C42" s="40">
        <f t="shared" si="4"/>
        <v>0.3634020618556701</v>
      </c>
      <c r="D42" s="49">
        <v>141</v>
      </c>
      <c r="E42" s="50">
        <v>77</v>
      </c>
      <c r="F42" s="51">
        <v>48</v>
      </c>
      <c r="G42" s="45"/>
      <c r="H42" s="46"/>
      <c r="I42" s="50">
        <v>100</v>
      </c>
      <c r="J42" s="51">
        <v>37</v>
      </c>
      <c r="K42" s="50">
        <v>74</v>
      </c>
      <c r="L42" s="51">
        <v>53</v>
      </c>
      <c r="M42" s="50">
        <v>40</v>
      </c>
      <c r="N42" s="51">
        <v>93</v>
      </c>
      <c r="O42" s="50">
        <v>33</v>
      </c>
      <c r="P42" s="51">
        <v>93</v>
      </c>
      <c r="Q42" s="50">
        <v>90</v>
      </c>
      <c r="R42" s="51">
        <v>43</v>
      </c>
      <c r="S42" s="52">
        <f t="shared" si="5"/>
        <v>1</v>
      </c>
      <c r="T42" s="52">
        <f t="shared" si="7"/>
        <v>1</v>
      </c>
      <c r="U42" s="53"/>
      <c r="V42" s="53"/>
      <c r="W42" s="53"/>
      <c r="X42" s="53"/>
      <c r="Y42"/>
      <c r="Z42"/>
      <c r="AA42"/>
    </row>
    <row r="43" spans="1:27" s="12" customFormat="1" ht="15" customHeight="1">
      <c r="A43" s="19" t="s">
        <v>40</v>
      </c>
      <c r="B43" s="32">
        <v>758</v>
      </c>
      <c r="C43" s="40">
        <f t="shared" si="4"/>
        <v>0.2994722955145119</v>
      </c>
      <c r="D43" s="49">
        <v>227</v>
      </c>
      <c r="E43" s="50">
        <v>114</v>
      </c>
      <c r="F43" s="51">
        <v>87</v>
      </c>
      <c r="G43" s="45"/>
      <c r="H43" s="46"/>
      <c r="I43" s="50">
        <v>138</v>
      </c>
      <c r="J43" s="51">
        <v>77</v>
      </c>
      <c r="K43" s="50">
        <v>131</v>
      </c>
      <c r="L43" s="51">
        <v>74</v>
      </c>
      <c r="M43" s="50">
        <v>65</v>
      </c>
      <c r="N43" s="51">
        <v>151</v>
      </c>
      <c r="O43" s="50">
        <v>58</v>
      </c>
      <c r="P43" s="51">
        <v>149</v>
      </c>
      <c r="Q43" s="50">
        <v>149</v>
      </c>
      <c r="R43" s="51">
        <v>68</v>
      </c>
      <c r="S43" s="52">
        <f t="shared" si="5"/>
        <v>1</v>
      </c>
      <c r="T43" s="52">
        <f t="shared" si="7"/>
        <v>1</v>
      </c>
      <c r="U43" s="53"/>
      <c r="V43" s="53"/>
      <c r="W43" s="53"/>
      <c r="X43" s="53"/>
      <c r="Y43"/>
      <c r="Z43"/>
      <c r="AA43"/>
    </row>
    <row r="44" spans="1:27" s="10" customFormat="1" ht="15" customHeight="1">
      <c r="A44" s="19" t="s">
        <v>41</v>
      </c>
      <c r="B44" s="32">
        <v>1388</v>
      </c>
      <c r="C44" s="40">
        <f t="shared" si="4"/>
        <v>0.23198847262247838</v>
      </c>
      <c r="D44" s="49">
        <v>322</v>
      </c>
      <c r="E44" s="50">
        <v>274</v>
      </c>
      <c r="F44" s="51">
        <v>38</v>
      </c>
      <c r="G44" s="45"/>
      <c r="H44" s="46"/>
      <c r="I44" s="50">
        <v>235</v>
      </c>
      <c r="J44" s="51">
        <v>69</v>
      </c>
      <c r="K44" s="50">
        <v>182</v>
      </c>
      <c r="L44" s="51">
        <v>104</v>
      </c>
      <c r="M44" s="50">
        <v>185</v>
      </c>
      <c r="N44" s="51">
        <v>113</v>
      </c>
      <c r="O44" s="50">
        <v>168</v>
      </c>
      <c r="P44" s="51">
        <v>117</v>
      </c>
      <c r="Q44" s="50">
        <v>185</v>
      </c>
      <c r="R44" s="51">
        <v>116</v>
      </c>
      <c r="S44" s="52">
        <f t="shared" si="5"/>
        <v>1</v>
      </c>
      <c r="T44" s="52">
        <f t="shared" si="7"/>
        <v>1</v>
      </c>
      <c r="U44" s="53"/>
      <c r="V44" s="53"/>
      <c r="W44" s="53"/>
      <c r="X44" s="53"/>
      <c r="Y44"/>
      <c r="Z44"/>
      <c r="AA44"/>
    </row>
    <row r="45" spans="1:27" s="12" customFormat="1" ht="15" customHeight="1">
      <c r="A45" s="19" t="s">
        <v>42</v>
      </c>
      <c r="B45" s="32">
        <v>615</v>
      </c>
      <c r="C45" s="40">
        <f t="shared" si="4"/>
        <v>0.26178861788617885</v>
      </c>
      <c r="D45" s="49">
        <v>161</v>
      </c>
      <c r="E45" s="50">
        <v>92</v>
      </c>
      <c r="F45" s="51">
        <v>55</v>
      </c>
      <c r="G45" s="45"/>
      <c r="H45" s="46"/>
      <c r="I45" s="50">
        <v>113</v>
      </c>
      <c r="J45" s="51">
        <v>45</v>
      </c>
      <c r="K45" s="50">
        <v>81</v>
      </c>
      <c r="L45" s="51">
        <v>68</v>
      </c>
      <c r="M45" s="50">
        <v>56</v>
      </c>
      <c r="N45" s="51">
        <v>99</v>
      </c>
      <c r="O45" s="50">
        <v>40</v>
      </c>
      <c r="P45" s="51">
        <v>108</v>
      </c>
      <c r="Q45" s="50">
        <v>98</v>
      </c>
      <c r="R45" s="51">
        <v>56</v>
      </c>
      <c r="S45" s="52">
        <f t="shared" si="5"/>
        <v>1</v>
      </c>
      <c r="T45" s="52">
        <f t="shared" si="7"/>
        <v>1</v>
      </c>
      <c r="U45" s="53"/>
      <c r="V45" s="53"/>
      <c r="W45" s="53"/>
      <c r="X45" s="53"/>
      <c r="Y45"/>
      <c r="Z45"/>
      <c r="AA45"/>
    </row>
    <row r="46" spans="1:27" s="10" customFormat="1" ht="15" customHeight="1">
      <c r="A46" s="19" t="s">
        <v>43</v>
      </c>
      <c r="B46" s="32">
        <v>399</v>
      </c>
      <c r="C46" s="40">
        <f t="shared" si="4"/>
        <v>0.40852130325814534</v>
      </c>
      <c r="D46" s="49">
        <v>163</v>
      </c>
      <c r="E46" s="50">
        <v>102</v>
      </c>
      <c r="F46" s="51">
        <v>46</v>
      </c>
      <c r="G46" s="45"/>
      <c r="H46" s="46"/>
      <c r="I46" s="50">
        <v>127</v>
      </c>
      <c r="J46" s="51">
        <v>33</v>
      </c>
      <c r="K46" s="50">
        <v>115</v>
      </c>
      <c r="L46" s="51">
        <v>41</v>
      </c>
      <c r="M46" s="50">
        <v>84</v>
      </c>
      <c r="N46" s="51">
        <v>70</v>
      </c>
      <c r="O46" s="50">
        <v>71</v>
      </c>
      <c r="P46" s="51">
        <v>79</v>
      </c>
      <c r="Q46" s="50">
        <v>126</v>
      </c>
      <c r="R46" s="51">
        <v>34</v>
      </c>
      <c r="S46" s="52">
        <f t="shared" si="5"/>
        <v>1</v>
      </c>
      <c r="T46" s="52">
        <f t="shared" si="7"/>
        <v>1</v>
      </c>
      <c r="U46" s="53"/>
      <c r="V46" s="53"/>
      <c r="W46" s="53"/>
      <c r="X46" s="53"/>
      <c r="Y46"/>
      <c r="Z46"/>
      <c r="AA46"/>
    </row>
    <row r="47" spans="1:27" s="14" customFormat="1" ht="15" customHeight="1">
      <c r="A47" s="4" t="s">
        <v>44</v>
      </c>
      <c r="B47" s="33">
        <f>SUM(B25:B46)</f>
        <v>25158</v>
      </c>
      <c r="C47" s="40">
        <f t="shared" si="4"/>
        <v>0.2621035058430718</v>
      </c>
      <c r="D47" s="54">
        <f>SUM(D25:D46)</f>
        <v>6594</v>
      </c>
      <c r="E47" s="55">
        <f aca="true" t="shared" si="8" ref="E47:S47">SUM(E25:E46)</f>
        <v>4998</v>
      </c>
      <c r="F47" s="56">
        <f t="shared" si="8"/>
        <v>1210</v>
      </c>
      <c r="G47" s="55">
        <f t="shared" si="8"/>
        <v>0</v>
      </c>
      <c r="H47" s="56">
        <f t="shared" si="8"/>
        <v>0</v>
      </c>
      <c r="I47" s="55">
        <f t="shared" si="8"/>
        <v>4947</v>
      </c>
      <c r="J47" s="56">
        <f t="shared" si="8"/>
        <v>1292</v>
      </c>
      <c r="K47" s="55">
        <f t="shared" si="8"/>
        <v>3413</v>
      </c>
      <c r="L47" s="56">
        <f t="shared" si="8"/>
        <v>2213</v>
      </c>
      <c r="M47" s="55">
        <f t="shared" si="8"/>
        <v>3035</v>
      </c>
      <c r="N47" s="56">
        <f t="shared" si="8"/>
        <v>2878</v>
      </c>
      <c r="O47" s="55">
        <f t="shared" si="8"/>
        <v>2558</v>
      </c>
      <c r="P47" s="56">
        <f t="shared" si="8"/>
        <v>3092</v>
      </c>
      <c r="Q47" s="55">
        <f t="shared" si="8"/>
        <v>3979</v>
      </c>
      <c r="R47" s="56">
        <f t="shared" si="8"/>
        <v>2119</v>
      </c>
      <c r="S47" s="57">
        <f t="shared" si="8"/>
        <v>22</v>
      </c>
      <c r="T47" s="52"/>
      <c r="U47" s="60">
        <f>SUM(S25:S46)</f>
        <v>22</v>
      </c>
      <c r="V47" s="53" t="s">
        <v>130</v>
      </c>
      <c r="W47" s="53"/>
      <c r="X47" s="53"/>
      <c r="Y47"/>
      <c r="Z47"/>
      <c r="AA47"/>
    </row>
    <row r="48" spans="1:24" ht="15" customHeight="1">
      <c r="A48" s="18" t="s">
        <v>45</v>
      </c>
      <c r="B48" s="34"/>
      <c r="C48" s="41"/>
      <c r="D48" s="42"/>
      <c r="E48" s="45"/>
      <c r="F48" s="46"/>
      <c r="G48" s="45"/>
      <c r="H48" s="46"/>
      <c r="I48" s="45"/>
      <c r="J48" s="46"/>
      <c r="K48" s="45"/>
      <c r="L48" s="46"/>
      <c r="M48" s="45"/>
      <c r="N48" s="46"/>
      <c r="O48" s="45"/>
      <c r="P48" s="46"/>
      <c r="Q48" s="45"/>
      <c r="R48" s="46"/>
      <c r="S48" s="47"/>
      <c r="T48" s="47"/>
      <c r="U48" s="53"/>
      <c r="V48" s="53"/>
      <c r="W48" s="53"/>
      <c r="X48" s="53"/>
    </row>
    <row r="49" spans="1:27" s="11" customFormat="1" ht="15" customHeight="1">
      <c r="A49" s="19" t="s">
        <v>46</v>
      </c>
      <c r="B49" s="32">
        <v>248</v>
      </c>
      <c r="C49" s="40">
        <f aca="true" t="shared" si="9" ref="C49:C66">D49/B49</f>
        <v>0.18548387096774194</v>
      </c>
      <c r="D49" s="49">
        <v>46</v>
      </c>
      <c r="E49" s="45"/>
      <c r="F49" s="46"/>
      <c r="G49" s="50">
        <v>26</v>
      </c>
      <c r="H49" s="51">
        <v>19</v>
      </c>
      <c r="I49" s="50">
        <v>37</v>
      </c>
      <c r="J49" s="51">
        <v>8</v>
      </c>
      <c r="K49" s="50">
        <v>24</v>
      </c>
      <c r="L49" s="51">
        <v>19</v>
      </c>
      <c r="M49" s="50">
        <v>22</v>
      </c>
      <c r="N49" s="51">
        <v>22</v>
      </c>
      <c r="O49" s="50">
        <v>19</v>
      </c>
      <c r="P49" s="51">
        <v>24</v>
      </c>
      <c r="Q49" s="50">
        <v>30</v>
      </c>
      <c r="R49" s="51">
        <v>16</v>
      </c>
      <c r="S49" s="52">
        <f aca="true" t="shared" si="10" ref="S49:S65">IF(D49&gt;0,1,0)</f>
        <v>1</v>
      </c>
      <c r="T49" s="52">
        <f aca="true" t="shared" si="11" ref="T49:T65">IF((G49+H49)&lt;D49,1,0)</f>
        <v>1</v>
      </c>
      <c r="U49" s="53"/>
      <c r="V49" s="53"/>
      <c r="W49" s="53"/>
      <c r="X49" s="53"/>
      <c r="Y49"/>
      <c r="Z49"/>
      <c r="AA49"/>
    </row>
    <row r="50" spans="1:27" s="10" customFormat="1" ht="15" customHeight="1">
      <c r="A50" s="19" t="s">
        <v>47</v>
      </c>
      <c r="B50" s="32">
        <v>2776</v>
      </c>
      <c r="C50" s="40">
        <f t="shared" si="9"/>
        <v>0.19560518731988472</v>
      </c>
      <c r="D50" s="49">
        <v>543</v>
      </c>
      <c r="E50" s="45"/>
      <c r="F50" s="46"/>
      <c r="G50" s="50">
        <v>389</v>
      </c>
      <c r="H50" s="51">
        <v>132</v>
      </c>
      <c r="I50" s="50">
        <v>410</v>
      </c>
      <c r="J50" s="51">
        <v>124</v>
      </c>
      <c r="K50" s="50">
        <v>340</v>
      </c>
      <c r="L50" s="51">
        <v>178</v>
      </c>
      <c r="M50" s="50">
        <v>193</v>
      </c>
      <c r="N50" s="51">
        <v>333</v>
      </c>
      <c r="O50" s="50">
        <v>159</v>
      </c>
      <c r="P50" s="51">
        <v>364</v>
      </c>
      <c r="Q50" s="50">
        <v>377</v>
      </c>
      <c r="R50" s="51">
        <v>150</v>
      </c>
      <c r="S50" s="52">
        <f t="shared" si="10"/>
        <v>1</v>
      </c>
      <c r="T50" s="52">
        <f t="shared" si="11"/>
        <v>1</v>
      </c>
      <c r="U50" s="53"/>
      <c r="V50" s="53"/>
      <c r="W50" s="53"/>
      <c r="X50" s="53"/>
      <c r="Y50"/>
      <c r="Z50"/>
      <c r="AA50"/>
    </row>
    <row r="51" spans="1:27" s="12" customFormat="1" ht="15" customHeight="1">
      <c r="A51" s="19" t="s">
        <v>48</v>
      </c>
      <c r="B51" s="32">
        <v>1879</v>
      </c>
      <c r="C51" s="40">
        <f t="shared" si="9"/>
        <v>0.1766897285790314</v>
      </c>
      <c r="D51" s="49">
        <v>332</v>
      </c>
      <c r="E51" s="45"/>
      <c r="F51" s="46"/>
      <c r="G51" s="50">
        <v>254</v>
      </c>
      <c r="H51" s="51">
        <v>71</v>
      </c>
      <c r="I51" s="50">
        <v>245</v>
      </c>
      <c r="J51" s="51">
        <v>76</v>
      </c>
      <c r="K51" s="50">
        <v>198</v>
      </c>
      <c r="L51" s="51">
        <v>110</v>
      </c>
      <c r="M51" s="50">
        <v>96</v>
      </c>
      <c r="N51" s="51">
        <v>218</v>
      </c>
      <c r="O51" s="50">
        <v>90</v>
      </c>
      <c r="P51" s="51">
        <v>222</v>
      </c>
      <c r="Q51" s="50">
        <v>217</v>
      </c>
      <c r="R51" s="51">
        <v>102</v>
      </c>
      <c r="S51" s="52">
        <f t="shared" si="10"/>
        <v>1</v>
      </c>
      <c r="T51" s="52">
        <f t="shared" si="11"/>
        <v>1</v>
      </c>
      <c r="U51" s="53"/>
      <c r="V51" s="53"/>
      <c r="W51" s="53"/>
      <c r="X51" s="53"/>
      <c r="Y51"/>
      <c r="Z51"/>
      <c r="AA51"/>
    </row>
    <row r="52" spans="1:27" s="10" customFormat="1" ht="15" customHeight="1">
      <c r="A52" s="19" t="s">
        <v>49</v>
      </c>
      <c r="B52" s="32">
        <v>1723</v>
      </c>
      <c r="C52" s="40">
        <f t="shared" si="9"/>
        <v>0.2338943702843877</v>
      </c>
      <c r="D52" s="49">
        <v>403</v>
      </c>
      <c r="E52" s="45"/>
      <c r="F52" s="46"/>
      <c r="G52" s="50">
        <v>297</v>
      </c>
      <c r="H52" s="51">
        <v>93</v>
      </c>
      <c r="I52" s="50">
        <v>295</v>
      </c>
      <c r="J52" s="51">
        <v>98</v>
      </c>
      <c r="K52" s="50">
        <v>249</v>
      </c>
      <c r="L52" s="51">
        <v>131</v>
      </c>
      <c r="M52" s="50">
        <v>122</v>
      </c>
      <c r="N52" s="51">
        <v>262</v>
      </c>
      <c r="O52" s="50">
        <v>96</v>
      </c>
      <c r="P52" s="51">
        <v>279</v>
      </c>
      <c r="Q52" s="50">
        <v>278</v>
      </c>
      <c r="R52" s="51">
        <v>110</v>
      </c>
      <c r="S52" s="52">
        <f t="shared" si="10"/>
        <v>1</v>
      </c>
      <c r="T52" s="52">
        <f t="shared" si="11"/>
        <v>1</v>
      </c>
      <c r="U52" s="53"/>
      <c r="V52" s="53"/>
      <c r="W52" s="53"/>
      <c r="X52" s="53"/>
      <c r="Y52"/>
      <c r="Z52"/>
      <c r="AA52"/>
    </row>
    <row r="53" spans="1:27" s="12" customFormat="1" ht="15" customHeight="1">
      <c r="A53" s="19" t="s">
        <v>50</v>
      </c>
      <c r="B53" s="32">
        <v>3681</v>
      </c>
      <c r="C53" s="40">
        <f t="shared" si="9"/>
        <v>0.1719641401792991</v>
      </c>
      <c r="D53" s="49">
        <v>633</v>
      </c>
      <c r="E53" s="45"/>
      <c r="F53" s="46"/>
      <c r="G53" s="50">
        <v>474</v>
      </c>
      <c r="H53" s="51">
        <v>135</v>
      </c>
      <c r="I53" s="50">
        <v>488</v>
      </c>
      <c r="J53" s="51">
        <v>137</v>
      </c>
      <c r="K53" s="50">
        <v>423</v>
      </c>
      <c r="L53" s="51">
        <v>184</v>
      </c>
      <c r="M53" s="50">
        <v>222</v>
      </c>
      <c r="N53" s="51">
        <v>387</v>
      </c>
      <c r="O53" s="50">
        <v>184</v>
      </c>
      <c r="P53" s="51">
        <v>423</v>
      </c>
      <c r="Q53" s="50">
        <v>473</v>
      </c>
      <c r="R53" s="51">
        <v>145</v>
      </c>
      <c r="S53" s="52">
        <f t="shared" si="10"/>
        <v>1</v>
      </c>
      <c r="T53" s="52">
        <f t="shared" si="11"/>
        <v>1</v>
      </c>
      <c r="U53" s="53"/>
      <c r="V53" s="53"/>
      <c r="W53" s="53"/>
      <c r="X53" s="53"/>
      <c r="Y53"/>
      <c r="Z53"/>
      <c r="AA53"/>
    </row>
    <row r="54" spans="1:27" s="10" customFormat="1" ht="15" customHeight="1">
      <c r="A54" s="19" t="s">
        <v>51</v>
      </c>
      <c r="B54" s="32">
        <v>1845</v>
      </c>
      <c r="C54" s="40">
        <f t="shared" si="9"/>
        <v>0.3002710027100271</v>
      </c>
      <c r="D54" s="49">
        <v>554</v>
      </c>
      <c r="E54" s="45"/>
      <c r="F54" s="46"/>
      <c r="G54" s="50">
        <v>435</v>
      </c>
      <c r="H54" s="51">
        <v>95</v>
      </c>
      <c r="I54" s="50">
        <v>423</v>
      </c>
      <c r="J54" s="51">
        <v>108</v>
      </c>
      <c r="K54" s="50">
        <v>381</v>
      </c>
      <c r="L54" s="51">
        <v>138</v>
      </c>
      <c r="M54" s="50">
        <v>114</v>
      </c>
      <c r="N54" s="51">
        <v>419</v>
      </c>
      <c r="O54" s="50">
        <v>86</v>
      </c>
      <c r="P54" s="51">
        <v>440</v>
      </c>
      <c r="Q54" s="50">
        <v>393</v>
      </c>
      <c r="R54" s="51">
        <v>137</v>
      </c>
      <c r="S54" s="52">
        <f t="shared" si="10"/>
        <v>1</v>
      </c>
      <c r="T54" s="52">
        <f t="shared" si="11"/>
        <v>1</v>
      </c>
      <c r="U54" s="53"/>
      <c r="V54" s="53"/>
      <c r="W54" s="53"/>
      <c r="X54" s="53"/>
      <c r="Y54"/>
      <c r="Z54"/>
      <c r="AA54"/>
    </row>
    <row r="55" spans="1:27" s="12" customFormat="1" ht="15" customHeight="1">
      <c r="A55" s="19" t="s">
        <v>52</v>
      </c>
      <c r="B55" s="32">
        <v>2512</v>
      </c>
      <c r="C55" s="40">
        <f t="shared" si="9"/>
        <v>0.2428343949044586</v>
      </c>
      <c r="D55" s="49">
        <v>610</v>
      </c>
      <c r="E55" s="45"/>
      <c r="F55" s="46"/>
      <c r="G55" s="50">
        <v>513</v>
      </c>
      <c r="H55" s="51">
        <v>89</v>
      </c>
      <c r="I55" s="50">
        <v>470</v>
      </c>
      <c r="J55" s="51">
        <v>135</v>
      </c>
      <c r="K55" s="50">
        <v>422</v>
      </c>
      <c r="L55" s="51">
        <v>162</v>
      </c>
      <c r="M55" s="50">
        <v>211</v>
      </c>
      <c r="N55" s="51">
        <v>375</v>
      </c>
      <c r="O55" s="50">
        <v>170</v>
      </c>
      <c r="P55" s="51">
        <v>418</v>
      </c>
      <c r="Q55" s="50">
        <v>442</v>
      </c>
      <c r="R55" s="51">
        <v>152</v>
      </c>
      <c r="S55" s="52">
        <f t="shared" si="10"/>
        <v>1</v>
      </c>
      <c r="T55" s="52">
        <f t="shared" si="11"/>
        <v>1</v>
      </c>
      <c r="U55" s="53"/>
      <c r="V55" s="53"/>
      <c r="W55" s="53"/>
      <c r="X55" s="53"/>
      <c r="Y55"/>
      <c r="Z55"/>
      <c r="AA55"/>
    </row>
    <row r="56" spans="1:27" s="10" customFormat="1" ht="15" customHeight="1">
      <c r="A56" s="19" t="s">
        <v>53</v>
      </c>
      <c r="B56" s="32">
        <v>1013</v>
      </c>
      <c r="C56" s="40">
        <f t="shared" si="9"/>
        <v>0.30306021717670284</v>
      </c>
      <c r="D56" s="49">
        <v>307</v>
      </c>
      <c r="E56" s="45"/>
      <c r="F56" s="46"/>
      <c r="G56" s="50">
        <v>240</v>
      </c>
      <c r="H56" s="51">
        <v>59</v>
      </c>
      <c r="I56" s="50">
        <v>223</v>
      </c>
      <c r="J56" s="51">
        <v>71</v>
      </c>
      <c r="K56" s="50">
        <v>187</v>
      </c>
      <c r="L56" s="51">
        <v>83</v>
      </c>
      <c r="M56" s="50">
        <v>109</v>
      </c>
      <c r="N56" s="51">
        <v>175</v>
      </c>
      <c r="O56" s="50">
        <v>88</v>
      </c>
      <c r="P56" s="51">
        <v>188</v>
      </c>
      <c r="Q56" s="50">
        <v>232</v>
      </c>
      <c r="R56" s="51">
        <v>59</v>
      </c>
      <c r="S56" s="52">
        <f t="shared" si="10"/>
        <v>1</v>
      </c>
      <c r="T56" s="52">
        <f t="shared" si="11"/>
        <v>1</v>
      </c>
      <c r="U56" s="53"/>
      <c r="V56" s="53"/>
      <c r="W56" s="53"/>
      <c r="X56" s="53"/>
      <c r="Y56"/>
      <c r="Z56"/>
      <c r="AA56"/>
    </row>
    <row r="57" spans="1:27" s="11" customFormat="1" ht="15" customHeight="1">
      <c r="A57" s="19" t="s">
        <v>54</v>
      </c>
      <c r="B57" s="32">
        <v>1590</v>
      </c>
      <c r="C57" s="40">
        <f t="shared" si="9"/>
        <v>0.33584905660377357</v>
      </c>
      <c r="D57" s="49">
        <v>534</v>
      </c>
      <c r="E57" s="45"/>
      <c r="F57" s="46"/>
      <c r="G57" s="50">
        <v>422</v>
      </c>
      <c r="H57" s="51">
        <v>91</v>
      </c>
      <c r="I57" s="50">
        <v>404</v>
      </c>
      <c r="J57" s="51">
        <v>116</v>
      </c>
      <c r="K57" s="50">
        <v>350</v>
      </c>
      <c r="L57" s="51">
        <v>141</v>
      </c>
      <c r="M57" s="50">
        <v>111</v>
      </c>
      <c r="N57" s="51">
        <v>403</v>
      </c>
      <c r="O57" s="50">
        <v>81</v>
      </c>
      <c r="P57" s="51">
        <v>418</v>
      </c>
      <c r="Q57" s="50">
        <v>371</v>
      </c>
      <c r="R57" s="51">
        <v>145</v>
      </c>
      <c r="S57" s="52">
        <f t="shared" si="10"/>
        <v>1</v>
      </c>
      <c r="T57" s="52">
        <f t="shared" si="11"/>
        <v>1</v>
      </c>
      <c r="U57" s="53"/>
      <c r="V57" s="53"/>
      <c r="W57" s="53"/>
      <c r="X57" s="53"/>
      <c r="Y57"/>
      <c r="Z57"/>
      <c r="AA57"/>
    </row>
    <row r="58" spans="1:27" s="10" customFormat="1" ht="15" customHeight="1">
      <c r="A58" s="19" t="s">
        <v>55</v>
      </c>
      <c r="B58" s="32">
        <v>3137</v>
      </c>
      <c r="C58" s="40">
        <f t="shared" si="9"/>
        <v>0.2330251832961428</v>
      </c>
      <c r="D58" s="49">
        <v>731</v>
      </c>
      <c r="E58" s="45"/>
      <c r="F58" s="46"/>
      <c r="G58" s="50">
        <v>588</v>
      </c>
      <c r="H58" s="51">
        <v>116</v>
      </c>
      <c r="I58" s="50">
        <v>565</v>
      </c>
      <c r="J58" s="51">
        <v>150</v>
      </c>
      <c r="K58" s="50">
        <v>503</v>
      </c>
      <c r="L58" s="51">
        <v>191</v>
      </c>
      <c r="M58" s="50">
        <v>224</v>
      </c>
      <c r="N58" s="51">
        <v>480</v>
      </c>
      <c r="O58" s="50">
        <v>183</v>
      </c>
      <c r="P58" s="51">
        <v>508</v>
      </c>
      <c r="Q58" s="50">
        <v>554</v>
      </c>
      <c r="R58" s="51">
        <v>147</v>
      </c>
      <c r="S58" s="52">
        <f t="shared" si="10"/>
        <v>1</v>
      </c>
      <c r="T58" s="52">
        <f t="shared" si="11"/>
        <v>1</v>
      </c>
      <c r="U58" s="53"/>
      <c r="V58" s="53"/>
      <c r="W58" s="53"/>
      <c r="X58" s="53"/>
      <c r="Y58"/>
      <c r="Z58"/>
      <c r="AA58"/>
    </row>
    <row r="59" spans="1:27" s="12" customFormat="1" ht="15" customHeight="1">
      <c r="A59" s="19" t="s">
        <v>56</v>
      </c>
      <c r="B59" s="32">
        <v>3742</v>
      </c>
      <c r="C59" s="40">
        <f t="shared" si="9"/>
        <v>0.2832709780865847</v>
      </c>
      <c r="D59" s="49">
        <v>1060</v>
      </c>
      <c r="E59" s="45"/>
      <c r="F59" s="46"/>
      <c r="G59" s="50">
        <v>869</v>
      </c>
      <c r="H59" s="51">
        <v>155</v>
      </c>
      <c r="I59" s="50">
        <v>877</v>
      </c>
      <c r="J59" s="51">
        <v>160</v>
      </c>
      <c r="K59" s="50">
        <v>737</v>
      </c>
      <c r="L59" s="51">
        <v>243</v>
      </c>
      <c r="M59" s="50">
        <v>305</v>
      </c>
      <c r="N59" s="51">
        <v>704</v>
      </c>
      <c r="O59" s="50">
        <v>232</v>
      </c>
      <c r="P59" s="51">
        <v>754</v>
      </c>
      <c r="Q59" s="50">
        <v>836</v>
      </c>
      <c r="R59" s="51">
        <v>196</v>
      </c>
      <c r="S59" s="52">
        <f t="shared" si="10"/>
        <v>1</v>
      </c>
      <c r="T59" s="52">
        <f t="shared" si="11"/>
        <v>1</v>
      </c>
      <c r="U59" s="53"/>
      <c r="V59" s="53"/>
      <c r="W59" s="53"/>
      <c r="X59" s="53"/>
      <c r="Y59"/>
      <c r="Z59"/>
      <c r="AA59"/>
    </row>
    <row r="60" spans="1:27" s="10" customFormat="1" ht="15" customHeight="1">
      <c r="A60" s="19" t="s">
        <v>57</v>
      </c>
      <c r="B60" s="32">
        <v>2301</v>
      </c>
      <c r="C60" s="40">
        <f t="shared" si="9"/>
        <v>0.2572794437201217</v>
      </c>
      <c r="D60" s="49">
        <v>592</v>
      </c>
      <c r="E60" s="45"/>
      <c r="F60" s="46"/>
      <c r="G60" s="50">
        <v>451</v>
      </c>
      <c r="H60" s="51">
        <v>124</v>
      </c>
      <c r="I60" s="50">
        <v>427</v>
      </c>
      <c r="J60" s="51">
        <v>156</v>
      </c>
      <c r="K60" s="50">
        <v>370</v>
      </c>
      <c r="L60" s="51">
        <v>191</v>
      </c>
      <c r="M60" s="50">
        <v>217</v>
      </c>
      <c r="N60" s="51">
        <v>353</v>
      </c>
      <c r="O60" s="50">
        <v>173</v>
      </c>
      <c r="P60" s="51">
        <v>389</v>
      </c>
      <c r="Q60" s="50">
        <v>399</v>
      </c>
      <c r="R60" s="51">
        <v>186</v>
      </c>
      <c r="S60" s="52">
        <f t="shared" si="10"/>
        <v>1</v>
      </c>
      <c r="T60" s="52">
        <f t="shared" si="11"/>
        <v>1</v>
      </c>
      <c r="U60" s="53"/>
      <c r="V60" s="53"/>
      <c r="W60" s="53"/>
      <c r="X60" s="53"/>
      <c r="Y60"/>
      <c r="Z60"/>
      <c r="AA60"/>
    </row>
    <row r="61" spans="1:27" s="12" customFormat="1" ht="15" customHeight="1">
      <c r="A61" s="19" t="s">
        <v>58</v>
      </c>
      <c r="B61" s="32">
        <v>2228</v>
      </c>
      <c r="C61" s="40">
        <f t="shared" si="9"/>
        <v>0.2670556552962298</v>
      </c>
      <c r="D61" s="49">
        <v>595</v>
      </c>
      <c r="E61" s="45"/>
      <c r="F61" s="46"/>
      <c r="G61" s="50">
        <v>453</v>
      </c>
      <c r="H61" s="51">
        <v>115</v>
      </c>
      <c r="I61" s="50">
        <v>443</v>
      </c>
      <c r="J61" s="51">
        <v>138</v>
      </c>
      <c r="K61" s="50">
        <v>382</v>
      </c>
      <c r="L61" s="51">
        <v>168</v>
      </c>
      <c r="M61" s="50">
        <v>152</v>
      </c>
      <c r="N61" s="51">
        <v>412</v>
      </c>
      <c r="O61" s="50">
        <v>122</v>
      </c>
      <c r="P61" s="51">
        <v>435</v>
      </c>
      <c r="Q61" s="50">
        <v>418</v>
      </c>
      <c r="R61" s="51">
        <v>160</v>
      </c>
      <c r="S61" s="52">
        <f t="shared" si="10"/>
        <v>1</v>
      </c>
      <c r="T61" s="52">
        <f t="shared" si="11"/>
        <v>1</v>
      </c>
      <c r="U61" s="53"/>
      <c r="V61" s="53"/>
      <c r="W61" s="53"/>
      <c r="X61" s="53"/>
      <c r="Y61"/>
      <c r="Z61"/>
      <c r="AA61"/>
    </row>
    <row r="62" spans="1:27" s="10" customFormat="1" ht="15" customHeight="1">
      <c r="A62" s="19" t="s">
        <v>59</v>
      </c>
      <c r="B62" s="32">
        <v>4316</v>
      </c>
      <c r="C62" s="40">
        <f t="shared" si="9"/>
        <v>0.11376274328081556</v>
      </c>
      <c r="D62" s="49">
        <v>491</v>
      </c>
      <c r="E62" s="45"/>
      <c r="F62" s="46"/>
      <c r="G62" s="50">
        <v>313</v>
      </c>
      <c r="H62" s="51">
        <v>153</v>
      </c>
      <c r="I62" s="50">
        <v>393</v>
      </c>
      <c r="J62" s="51">
        <v>91</v>
      </c>
      <c r="K62" s="50">
        <v>312</v>
      </c>
      <c r="L62" s="51">
        <v>158</v>
      </c>
      <c r="M62" s="50">
        <v>222</v>
      </c>
      <c r="N62" s="51">
        <v>250</v>
      </c>
      <c r="O62" s="50">
        <v>194</v>
      </c>
      <c r="P62" s="51">
        <v>276</v>
      </c>
      <c r="Q62" s="50">
        <v>343</v>
      </c>
      <c r="R62" s="51">
        <v>133</v>
      </c>
      <c r="S62" s="52">
        <f t="shared" si="10"/>
        <v>1</v>
      </c>
      <c r="T62" s="52">
        <f t="shared" si="11"/>
        <v>1</v>
      </c>
      <c r="U62" s="53"/>
      <c r="V62" s="53"/>
      <c r="W62" s="53"/>
      <c r="X62" s="53"/>
      <c r="Y62"/>
      <c r="Z62"/>
      <c r="AA62"/>
    </row>
    <row r="63" spans="1:27" s="12" customFormat="1" ht="15" customHeight="1">
      <c r="A63" s="19" t="s">
        <v>60</v>
      </c>
      <c r="B63" s="32">
        <v>1667</v>
      </c>
      <c r="C63" s="40">
        <f t="shared" si="9"/>
        <v>0.2573485302939412</v>
      </c>
      <c r="D63" s="49">
        <v>429</v>
      </c>
      <c r="E63" s="45"/>
      <c r="F63" s="46"/>
      <c r="G63" s="50">
        <v>306</v>
      </c>
      <c r="H63" s="51">
        <v>99</v>
      </c>
      <c r="I63" s="50">
        <v>308</v>
      </c>
      <c r="J63" s="51">
        <v>103</v>
      </c>
      <c r="K63" s="50">
        <v>269</v>
      </c>
      <c r="L63" s="51">
        <v>123</v>
      </c>
      <c r="M63" s="50">
        <v>127</v>
      </c>
      <c r="N63" s="51">
        <v>281</v>
      </c>
      <c r="O63" s="50">
        <v>99</v>
      </c>
      <c r="P63" s="51">
        <v>296</v>
      </c>
      <c r="Q63" s="50">
        <v>291</v>
      </c>
      <c r="R63" s="51">
        <v>114</v>
      </c>
      <c r="S63" s="52">
        <f t="shared" si="10"/>
        <v>1</v>
      </c>
      <c r="T63" s="52">
        <f t="shared" si="11"/>
        <v>1</v>
      </c>
      <c r="U63" s="53"/>
      <c r="V63" s="53"/>
      <c r="W63" s="53"/>
      <c r="X63" s="53"/>
      <c r="Y63"/>
      <c r="Z63"/>
      <c r="AA63"/>
    </row>
    <row r="64" spans="1:27" s="10" customFormat="1" ht="15" customHeight="1">
      <c r="A64" s="19" t="s">
        <v>61</v>
      </c>
      <c r="B64" s="32">
        <v>3451</v>
      </c>
      <c r="C64" s="40">
        <f t="shared" si="9"/>
        <v>0.23703274413213563</v>
      </c>
      <c r="D64" s="49">
        <v>818</v>
      </c>
      <c r="E64" s="45"/>
      <c r="F64" s="46"/>
      <c r="G64" s="50">
        <v>631</v>
      </c>
      <c r="H64" s="51">
        <v>156</v>
      </c>
      <c r="I64" s="50">
        <v>627</v>
      </c>
      <c r="J64" s="51">
        <v>180</v>
      </c>
      <c r="K64" s="50">
        <v>565</v>
      </c>
      <c r="L64" s="51">
        <v>220</v>
      </c>
      <c r="M64" s="50">
        <v>290</v>
      </c>
      <c r="N64" s="51">
        <v>496</v>
      </c>
      <c r="O64" s="50">
        <v>231</v>
      </c>
      <c r="P64" s="51">
        <v>552</v>
      </c>
      <c r="Q64" s="50">
        <v>629</v>
      </c>
      <c r="R64" s="51">
        <v>170</v>
      </c>
      <c r="S64" s="52">
        <f t="shared" si="10"/>
        <v>1</v>
      </c>
      <c r="T64" s="52">
        <f t="shared" si="11"/>
        <v>1</v>
      </c>
      <c r="U64" s="53"/>
      <c r="V64" s="53"/>
      <c r="W64" s="53"/>
      <c r="X64" s="53"/>
      <c r="Y64"/>
      <c r="Z64"/>
      <c r="AA64"/>
    </row>
    <row r="65" spans="1:24" ht="15" customHeight="1">
      <c r="A65" s="19" t="s">
        <v>62</v>
      </c>
      <c r="B65" s="32">
        <v>2980</v>
      </c>
      <c r="C65" s="40">
        <f t="shared" si="9"/>
        <v>0.2295302013422819</v>
      </c>
      <c r="D65" s="49">
        <v>684</v>
      </c>
      <c r="E65" s="45"/>
      <c r="F65" s="46"/>
      <c r="G65" s="50">
        <v>536</v>
      </c>
      <c r="H65" s="51">
        <v>119</v>
      </c>
      <c r="I65" s="50">
        <v>541</v>
      </c>
      <c r="J65" s="51">
        <v>132</v>
      </c>
      <c r="K65" s="50">
        <v>470</v>
      </c>
      <c r="L65" s="51">
        <v>176</v>
      </c>
      <c r="M65" s="50">
        <v>228</v>
      </c>
      <c r="N65" s="51">
        <v>430</v>
      </c>
      <c r="O65" s="50">
        <v>193</v>
      </c>
      <c r="P65" s="51">
        <v>456</v>
      </c>
      <c r="Q65" s="50">
        <v>507</v>
      </c>
      <c r="R65" s="51">
        <v>157</v>
      </c>
      <c r="S65" s="52">
        <f t="shared" si="10"/>
        <v>1</v>
      </c>
      <c r="T65" s="52">
        <f t="shared" si="11"/>
        <v>1</v>
      </c>
      <c r="U65" s="53"/>
      <c r="V65" s="53"/>
      <c r="W65" s="53"/>
      <c r="X65" s="53"/>
    </row>
    <row r="66" spans="1:24" ht="15" customHeight="1">
      <c r="A66" s="4" t="s">
        <v>63</v>
      </c>
      <c r="B66" s="33">
        <f>SUM(B49:B65)</f>
        <v>41089</v>
      </c>
      <c r="C66" s="40">
        <f t="shared" si="9"/>
        <v>0.22784686899170095</v>
      </c>
      <c r="D66" s="54">
        <f>SUM(D49:D65)</f>
        <v>9362</v>
      </c>
      <c r="E66" s="55">
        <f aca="true" t="shared" si="12" ref="E66:S66">SUM(E49:E65)</f>
        <v>0</v>
      </c>
      <c r="F66" s="56">
        <f t="shared" si="12"/>
        <v>0</v>
      </c>
      <c r="G66" s="55">
        <f t="shared" si="12"/>
        <v>7197</v>
      </c>
      <c r="H66" s="56">
        <f t="shared" si="12"/>
        <v>1821</v>
      </c>
      <c r="I66" s="55">
        <f t="shared" si="12"/>
        <v>7176</v>
      </c>
      <c r="J66" s="56">
        <f t="shared" si="12"/>
        <v>1983</v>
      </c>
      <c r="K66" s="55">
        <f t="shared" si="12"/>
        <v>6182</v>
      </c>
      <c r="L66" s="56">
        <f t="shared" si="12"/>
        <v>2616</v>
      </c>
      <c r="M66" s="55">
        <f t="shared" si="12"/>
        <v>2965</v>
      </c>
      <c r="N66" s="56">
        <f t="shared" si="12"/>
        <v>6000</v>
      </c>
      <c r="O66" s="55">
        <f t="shared" si="12"/>
        <v>2400</v>
      </c>
      <c r="P66" s="56">
        <f t="shared" si="12"/>
        <v>6442</v>
      </c>
      <c r="Q66" s="55">
        <f t="shared" si="12"/>
        <v>6790</v>
      </c>
      <c r="R66" s="56">
        <f t="shared" si="12"/>
        <v>2279</v>
      </c>
      <c r="S66" s="57">
        <f t="shared" si="12"/>
        <v>17</v>
      </c>
      <c r="T66" s="52"/>
      <c r="U66" s="53">
        <f>SUM(S49:S65)</f>
        <v>17</v>
      </c>
      <c r="V66" s="53" t="s">
        <v>131</v>
      </c>
      <c r="W66" s="53"/>
      <c r="X66" s="53"/>
    </row>
    <row r="67" spans="1:27" s="14" customFormat="1" ht="15" customHeight="1">
      <c r="A67" s="18" t="s">
        <v>64</v>
      </c>
      <c r="B67" s="34"/>
      <c r="C67" s="41"/>
      <c r="D67" s="42"/>
      <c r="E67" s="45"/>
      <c r="F67" s="46"/>
      <c r="G67" s="45"/>
      <c r="H67" s="46"/>
      <c r="I67" s="45"/>
      <c r="J67" s="46"/>
      <c r="K67" s="45"/>
      <c r="L67" s="46"/>
      <c r="M67" s="45"/>
      <c r="N67" s="46"/>
      <c r="O67" s="45"/>
      <c r="P67" s="46"/>
      <c r="Q67" s="45"/>
      <c r="R67" s="46"/>
      <c r="S67" s="47"/>
      <c r="T67" s="47"/>
      <c r="U67" s="53"/>
      <c r="V67" s="53"/>
      <c r="W67" s="53"/>
      <c r="X67" s="53"/>
      <c r="Y67"/>
      <c r="Z67"/>
      <c r="AA67"/>
    </row>
    <row r="68" spans="1:27" s="11" customFormat="1" ht="15" customHeight="1">
      <c r="A68" s="19" t="s">
        <v>65</v>
      </c>
      <c r="B68" s="32">
        <v>2514</v>
      </c>
      <c r="C68" s="40">
        <f aca="true" t="shared" si="13" ref="C68:C82">D68/B68</f>
        <v>0.2458233890214797</v>
      </c>
      <c r="D68" s="49">
        <v>618</v>
      </c>
      <c r="E68" s="45"/>
      <c r="F68" s="46"/>
      <c r="G68" s="50">
        <v>479</v>
      </c>
      <c r="H68" s="51">
        <v>122</v>
      </c>
      <c r="I68" s="50">
        <v>471</v>
      </c>
      <c r="J68" s="51">
        <v>130</v>
      </c>
      <c r="K68" s="50">
        <v>417</v>
      </c>
      <c r="L68" s="51">
        <v>153</v>
      </c>
      <c r="M68" s="50">
        <v>187</v>
      </c>
      <c r="N68" s="51">
        <v>398</v>
      </c>
      <c r="O68" s="50">
        <v>152</v>
      </c>
      <c r="P68" s="51">
        <v>421</v>
      </c>
      <c r="Q68" s="50">
        <v>469</v>
      </c>
      <c r="R68" s="51">
        <v>121</v>
      </c>
      <c r="S68" s="52">
        <f aca="true" t="shared" si="14" ref="S68:S81">IF(D68&gt;0,1,0)</f>
        <v>1</v>
      </c>
      <c r="T68" s="52">
        <f aca="true" t="shared" si="15" ref="T68:T81">IF((G68+H68)&lt;D68,1,0)</f>
        <v>1</v>
      </c>
      <c r="U68" s="53"/>
      <c r="V68" s="53"/>
      <c r="W68" s="53"/>
      <c r="X68" s="53"/>
      <c r="Y68"/>
      <c r="Z68"/>
      <c r="AA68"/>
    </row>
    <row r="69" spans="1:27" s="10" customFormat="1" ht="15" customHeight="1">
      <c r="A69" s="19" t="s">
        <v>66</v>
      </c>
      <c r="B69" s="32">
        <v>2141</v>
      </c>
      <c r="C69" s="40">
        <f t="shared" si="13"/>
        <v>0.3190098085007006</v>
      </c>
      <c r="D69" s="49">
        <v>683</v>
      </c>
      <c r="E69" s="45"/>
      <c r="F69" s="46"/>
      <c r="G69" s="50">
        <v>558</v>
      </c>
      <c r="H69" s="51">
        <v>106</v>
      </c>
      <c r="I69" s="50">
        <v>535</v>
      </c>
      <c r="J69" s="51">
        <v>117</v>
      </c>
      <c r="K69" s="50">
        <v>459</v>
      </c>
      <c r="L69" s="51">
        <v>142</v>
      </c>
      <c r="M69" s="50">
        <v>179</v>
      </c>
      <c r="N69" s="51">
        <v>451</v>
      </c>
      <c r="O69" s="50">
        <v>131</v>
      </c>
      <c r="P69" s="51">
        <v>483</v>
      </c>
      <c r="Q69" s="50">
        <v>480</v>
      </c>
      <c r="R69" s="51">
        <v>159</v>
      </c>
      <c r="S69" s="52">
        <f t="shared" si="14"/>
        <v>1</v>
      </c>
      <c r="T69" s="52">
        <f t="shared" si="15"/>
        <v>1</v>
      </c>
      <c r="U69" s="53"/>
      <c r="V69" s="53"/>
      <c r="W69" s="53"/>
      <c r="X69" s="53"/>
      <c r="Y69"/>
      <c r="Z69"/>
      <c r="AA69"/>
    </row>
    <row r="70" spans="1:27" s="12" customFormat="1" ht="15" customHeight="1">
      <c r="A70" s="19" t="s">
        <v>67</v>
      </c>
      <c r="B70" s="32">
        <v>1791</v>
      </c>
      <c r="C70" s="40">
        <f t="shared" si="13"/>
        <v>0.4187604690117253</v>
      </c>
      <c r="D70" s="49">
        <v>750</v>
      </c>
      <c r="E70" s="45"/>
      <c r="F70" s="46"/>
      <c r="G70" s="50">
        <v>630</v>
      </c>
      <c r="H70" s="51">
        <v>94</v>
      </c>
      <c r="I70" s="50">
        <v>572</v>
      </c>
      <c r="J70" s="51">
        <v>160</v>
      </c>
      <c r="K70" s="50">
        <v>523</v>
      </c>
      <c r="L70" s="51">
        <v>182</v>
      </c>
      <c r="M70" s="50">
        <v>225</v>
      </c>
      <c r="N70" s="51">
        <v>493</v>
      </c>
      <c r="O70" s="50">
        <v>180</v>
      </c>
      <c r="P70" s="51">
        <v>529</v>
      </c>
      <c r="Q70" s="50">
        <v>569</v>
      </c>
      <c r="R70" s="51">
        <v>161</v>
      </c>
      <c r="S70" s="52">
        <f t="shared" si="14"/>
        <v>1</v>
      </c>
      <c r="T70" s="52">
        <f t="shared" si="15"/>
        <v>1</v>
      </c>
      <c r="U70" s="53"/>
      <c r="V70" s="53"/>
      <c r="W70" s="53"/>
      <c r="X70" s="53"/>
      <c r="Y70"/>
      <c r="Z70"/>
      <c r="AA70"/>
    </row>
    <row r="71" spans="1:27" s="10" customFormat="1" ht="15" customHeight="1">
      <c r="A71" s="19" t="s">
        <v>68</v>
      </c>
      <c r="B71" s="32">
        <v>3030</v>
      </c>
      <c r="C71" s="40">
        <f t="shared" si="13"/>
        <v>0.2966996699669967</v>
      </c>
      <c r="D71" s="49">
        <v>899</v>
      </c>
      <c r="E71" s="45"/>
      <c r="F71" s="46"/>
      <c r="G71" s="50">
        <v>723</v>
      </c>
      <c r="H71" s="51">
        <v>138</v>
      </c>
      <c r="I71" s="50">
        <v>700</v>
      </c>
      <c r="J71" s="51">
        <v>183</v>
      </c>
      <c r="K71" s="50">
        <v>602</v>
      </c>
      <c r="L71" s="51">
        <v>256</v>
      </c>
      <c r="M71" s="50">
        <v>284</v>
      </c>
      <c r="N71" s="51">
        <v>592</v>
      </c>
      <c r="O71" s="50">
        <v>229</v>
      </c>
      <c r="P71" s="51">
        <v>647</v>
      </c>
      <c r="Q71" s="50">
        <v>690</v>
      </c>
      <c r="R71" s="51">
        <v>191</v>
      </c>
      <c r="S71" s="52">
        <f t="shared" si="14"/>
        <v>1</v>
      </c>
      <c r="T71" s="52">
        <f t="shared" si="15"/>
        <v>1</v>
      </c>
      <c r="U71" s="53"/>
      <c r="V71" s="53"/>
      <c r="W71" s="53"/>
      <c r="X71" s="53"/>
      <c r="Y71"/>
      <c r="Z71"/>
      <c r="AA71"/>
    </row>
    <row r="72" spans="1:27" s="12" customFormat="1" ht="15" customHeight="1">
      <c r="A72" s="19" t="s">
        <v>69</v>
      </c>
      <c r="B72" s="32">
        <v>2356</v>
      </c>
      <c r="C72" s="40">
        <f t="shared" si="13"/>
        <v>0.28565365025466893</v>
      </c>
      <c r="D72" s="49">
        <v>673</v>
      </c>
      <c r="E72" s="45"/>
      <c r="F72" s="46"/>
      <c r="G72" s="50">
        <v>519</v>
      </c>
      <c r="H72" s="51">
        <v>131</v>
      </c>
      <c r="I72" s="50">
        <v>540</v>
      </c>
      <c r="J72" s="51">
        <v>122</v>
      </c>
      <c r="K72" s="50">
        <v>488</v>
      </c>
      <c r="L72" s="51">
        <v>150</v>
      </c>
      <c r="M72" s="50">
        <v>203</v>
      </c>
      <c r="N72" s="51">
        <v>449</v>
      </c>
      <c r="O72" s="50">
        <v>166</v>
      </c>
      <c r="P72" s="51">
        <v>480</v>
      </c>
      <c r="Q72" s="50">
        <v>513</v>
      </c>
      <c r="R72" s="51">
        <v>150</v>
      </c>
      <c r="S72" s="52">
        <f t="shared" si="14"/>
        <v>1</v>
      </c>
      <c r="T72" s="52">
        <f t="shared" si="15"/>
        <v>1</v>
      </c>
      <c r="U72" s="53"/>
      <c r="V72" s="53"/>
      <c r="W72" s="53"/>
      <c r="X72" s="53"/>
      <c r="Y72"/>
      <c r="Z72"/>
      <c r="AA72"/>
    </row>
    <row r="73" spans="1:27" s="10" customFormat="1" ht="15" customHeight="1">
      <c r="A73" s="19" t="s">
        <v>70</v>
      </c>
      <c r="B73" s="32">
        <v>3675</v>
      </c>
      <c r="C73" s="40">
        <f t="shared" si="13"/>
        <v>0.2805442176870748</v>
      </c>
      <c r="D73" s="49">
        <v>1031</v>
      </c>
      <c r="E73" s="45"/>
      <c r="F73" s="46"/>
      <c r="G73" s="50">
        <v>822</v>
      </c>
      <c r="H73" s="51">
        <v>181</v>
      </c>
      <c r="I73" s="50">
        <v>826</v>
      </c>
      <c r="J73" s="51">
        <v>187</v>
      </c>
      <c r="K73" s="50">
        <v>668</v>
      </c>
      <c r="L73" s="51">
        <v>306</v>
      </c>
      <c r="M73" s="50">
        <v>368</v>
      </c>
      <c r="N73" s="51">
        <v>617</v>
      </c>
      <c r="O73" s="50">
        <v>276</v>
      </c>
      <c r="P73" s="51">
        <v>693</v>
      </c>
      <c r="Q73" s="50">
        <v>762</v>
      </c>
      <c r="R73" s="51">
        <v>236</v>
      </c>
      <c r="S73" s="52">
        <f t="shared" si="14"/>
        <v>1</v>
      </c>
      <c r="T73" s="52">
        <f t="shared" si="15"/>
        <v>1</v>
      </c>
      <c r="U73" s="53"/>
      <c r="V73" s="53"/>
      <c r="W73" s="53"/>
      <c r="X73" s="53"/>
      <c r="Y73"/>
      <c r="Z73"/>
      <c r="AA73"/>
    </row>
    <row r="74" spans="1:27" s="12" customFormat="1" ht="15" customHeight="1">
      <c r="A74" s="19" t="s">
        <v>71</v>
      </c>
      <c r="B74" s="32">
        <v>1570</v>
      </c>
      <c r="C74" s="40">
        <f t="shared" si="13"/>
        <v>0.3738853503184713</v>
      </c>
      <c r="D74" s="49">
        <v>587</v>
      </c>
      <c r="E74" s="45"/>
      <c r="F74" s="46"/>
      <c r="G74" s="50">
        <v>517</v>
      </c>
      <c r="H74" s="51">
        <v>46</v>
      </c>
      <c r="I74" s="50">
        <v>435</v>
      </c>
      <c r="J74" s="51">
        <v>143</v>
      </c>
      <c r="K74" s="50">
        <v>361</v>
      </c>
      <c r="L74" s="51">
        <v>193</v>
      </c>
      <c r="M74" s="50">
        <v>193</v>
      </c>
      <c r="N74" s="51">
        <v>366</v>
      </c>
      <c r="O74" s="50">
        <v>173</v>
      </c>
      <c r="P74" s="51">
        <v>382</v>
      </c>
      <c r="Q74" s="50">
        <v>459</v>
      </c>
      <c r="R74" s="51">
        <v>110</v>
      </c>
      <c r="S74" s="52">
        <f t="shared" si="14"/>
        <v>1</v>
      </c>
      <c r="T74" s="52">
        <f t="shared" si="15"/>
        <v>1</v>
      </c>
      <c r="U74" s="53"/>
      <c r="V74" s="53"/>
      <c r="W74" s="53"/>
      <c r="X74" s="53"/>
      <c r="Y74"/>
      <c r="Z74"/>
      <c r="AA74"/>
    </row>
    <row r="75" spans="1:27" s="10" customFormat="1" ht="15" customHeight="1">
      <c r="A75" s="19" t="s">
        <v>72</v>
      </c>
      <c r="B75" s="32">
        <v>2524</v>
      </c>
      <c r="C75" s="40">
        <f t="shared" si="13"/>
        <v>0.2309825673534073</v>
      </c>
      <c r="D75" s="49">
        <v>583</v>
      </c>
      <c r="E75" s="45"/>
      <c r="F75" s="46"/>
      <c r="G75" s="50">
        <v>455</v>
      </c>
      <c r="H75" s="51">
        <v>102</v>
      </c>
      <c r="I75" s="50">
        <v>436</v>
      </c>
      <c r="J75" s="51">
        <v>127</v>
      </c>
      <c r="K75" s="50">
        <v>383</v>
      </c>
      <c r="L75" s="51">
        <v>156</v>
      </c>
      <c r="M75" s="50">
        <v>178</v>
      </c>
      <c r="N75" s="51">
        <v>387</v>
      </c>
      <c r="O75" s="50">
        <v>140</v>
      </c>
      <c r="P75" s="51">
        <v>409</v>
      </c>
      <c r="Q75" s="50">
        <v>408</v>
      </c>
      <c r="R75" s="51">
        <v>157</v>
      </c>
      <c r="S75" s="52">
        <f t="shared" si="14"/>
        <v>1</v>
      </c>
      <c r="T75" s="52">
        <f t="shared" si="15"/>
        <v>1</v>
      </c>
      <c r="U75" s="53"/>
      <c r="V75" s="53"/>
      <c r="W75" s="53"/>
      <c r="X75" s="53"/>
      <c r="Y75"/>
      <c r="Z75"/>
      <c r="AA75"/>
    </row>
    <row r="76" spans="1:27" s="11" customFormat="1" ht="15" customHeight="1">
      <c r="A76" s="19" t="s">
        <v>73</v>
      </c>
      <c r="B76" s="32">
        <v>3110</v>
      </c>
      <c r="C76" s="40">
        <f t="shared" si="13"/>
        <v>0.26688102893890675</v>
      </c>
      <c r="D76" s="49">
        <v>830</v>
      </c>
      <c r="E76" s="45"/>
      <c r="F76" s="46"/>
      <c r="G76" s="50">
        <v>645</v>
      </c>
      <c r="H76" s="51">
        <v>163</v>
      </c>
      <c r="I76" s="50">
        <v>619</v>
      </c>
      <c r="J76" s="51">
        <v>190</v>
      </c>
      <c r="K76" s="50">
        <v>537</v>
      </c>
      <c r="L76" s="51">
        <v>230</v>
      </c>
      <c r="M76" s="50">
        <v>243</v>
      </c>
      <c r="N76" s="51">
        <v>552</v>
      </c>
      <c r="O76" s="50">
        <v>189</v>
      </c>
      <c r="P76" s="51">
        <v>588</v>
      </c>
      <c r="Q76" s="50">
        <v>593</v>
      </c>
      <c r="R76" s="51">
        <v>215</v>
      </c>
      <c r="S76" s="52">
        <f t="shared" si="14"/>
        <v>1</v>
      </c>
      <c r="T76" s="52">
        <f t="shared" si="15"/>
        <v>1</v>
      </c>
      <c r="U76" s="53"/>
      <c r="V76" s="53"/>
      <c r="W76" s="53"/>
      <c r="X76" s="53"/>
      <c r="Y76"/>
      <c r="Z76"/>
      <c r="AA76"/>
    </row>
    <row r="77" spans="1:27" s="10" customFormat="1" ht="15" customHeight="1">
      <c r="A77" s="19" t="s">
        <v>74</v>
      </c>
      <c r="B77" s="32">
        <v>2420</v>
      </c>
      <c r="C77" s="40">
        <f t="shared" si="13"/>
        <v>0.2371900826446281</v>
      </c>
      <c r="D77" s="49">
        <v>574</v>
      </c>
      <c r="E77" s="45"/>
      <c r="F77" s="46"/>
      <c r="G77" s="50">
        <v>468</v>
      </c>
      <c r="H77" s="51">
        <v>94</v>
      </c>
      <c r="I77" s="50">
        <v>448</v>
      </c>
      <c r="J77" s="51">
        <v>124</v>
      </c>
      <c r="K77" s="50">
        <v>438</v>
      </c>
      <c r="L77" s="51">
        <v>124</v>
      </c>
      <c r="M77" s="50">
        <v>134</v>
      </c>
      <c r="N77" s="51">
        <v>433</v>
      </c>
      <c r="O77" s="50">
        <v>112</v>
      </c>
      <c r="P77" s="51">
        <v>451</v>
      </c>
      <c r="Q77" s="50">
        <v>467</v>
      </c>
      <c r="R77" s="51">
        <v>99</v>
      </c>
      <c r="S77" s="52">
        <f t="shared" si="14"/>
        <v>1</v>
      </c>
      <c r="T77" s="52">
        <f t="shared" si="15"/>
        <v>1</v>
      </c>
      <c r="U77" s="53"/>
      <c r="V77" s="53"/>
      <c r="W77" s="53"/>
      <c r="X77" s="53"/>
      <c r="Y77"/>
      <c r="Z77"/>
      <c r="AA77"/>
    </row>
    <row r="78" spans="1:27" s="12" customFormat="1" ht="15" customHeight="1">
      <c r="A78" s="19" t="s">
        <v>75</v>
      </c>
      <c r="B78" s="32">
        <v>1740</v>
      </c>
      <c r="C78" s="40">
        <f t="shared" si="13"/>
        <v>0.34022988505747126</v>
      </c>
      <c r="D78" s="49">
        <v>592</v>
      </c>
      <c r="E78" s="45"/>
      <c r="F78" s="46"/>
      <c r="G78" s="50">
        <v>480</v>
      </c>
      <c r="H78" s="51">
        <v>93</v>
      </c>
      <c r="I78" s="50">
        <v>449</v>
      </c>
      <c r="J78" s="51">
        <v>135</v>
      </c>
      <c r="K78" s="50">
        <v>399</v>
      </c>
      <c r="L78" s="51">
        <v>163</v>
      </c>
      <c r="M78" s="50">
        <v>177</v>
      </c>
      <c r="N78" s="51">
        <v>388</v>
      </c>
      <c r="O78" s="50">
        <v>156</v>
      </c>
      <c r="P78" s="51">
        <v>408</v>
      </c>
      <c r="Q78" s="50">
        <v>448</v>
      </c>
      <c r="R78" s="51">
        <v>128</v>
      </c>
      <c r="S78" s="52">
        <f t="shared" si="14"/>
        <v>1</v>
      </c>
      <c r="T78" s="52">
        <f t="shared" si="15"/>
        <v>1</v>
      </c>
      <c r="U78" s="53"/>
      <c r="V78" s="53"/>
      <c r="W78" s="53"/>
      <c r="X78" s="53"/>
      <c r="Y78"/>
      <c r="Z78"/>
      <c r="AA78"/>
    </row>
    <row r="79" spans="1:27" s="10" customFormat="1" ht="15" customHeight="1">
      <c r="A79" s="19" t="s">
        <v>76</v>
      </c>
      <c r="B79" s="32">
        <v>1001</v>
      </c>
      <c r="C79" s="40">
        <f t="shared" si="13"/>
        <v>0.3156843156843157</v>
      </c>
      <c r="D79" s="49">
        <v>316</v>
      </c>
      <c r="E79" s="45"/>
      <c r="F79" s="46"/>
      <c r="G79" s="50">
        <v>253</v>
      </c>
      <c r="H79" s="51">
        <v>54</v>
      </c>
      <c r="I79" s="50">
        <v>241</v>
      </c>
      <c r="J79" s="51">
        <v>67</v>
      </c>
      <c r="K79" s="50">
        <v>219</v>
      </c>
      <c r="L79" s="51">
        <v>74</v>
      </c>
      <c r="M79" s="50">
        <v>96</v>
      </c>
      <c r="N79" s="51">
        <v>204</v>
      </c>
      <c r="O79" s="50">
        <v>77</v>
      </c>
      <c r="P79" s="51">
        <v>215</v>
      </c>
      <c r="Q79" s="50">
        <v>242</v>
      </c>
      <c r="R79" s="51">
        <v>64</v>
      </c>
      <c r="S79" s="52">
        <f t="shared" si="14"/>
        <v>1</v>
      </c>
      <c r="T79" s="52">
        <f t="shared" si="15"/>
        <v>1</v>
      </c>
      <c r="U79" s="53"/>
      <c r="V79" s="53"/>
      <c r="W79" s="53"/>
      <c r="X79" s="53"/>
      <c r="Y79"/>
      <c r="Z79"/>
      <c r="AA79"/>
    </row>
    <row r="80" spans="1:27" s="12" customFormat="1" ht="15" customHeight="1">
      <c r="A80" s="19" t="s">
        <v>77</v>
      </c>
      <c r="B80" s="32">
        <v>3224</v>
      </c>
      <c r="C80" s="40">
        <f t="shared" si="13"/>
        <v>0.37220843672456577</v>
      </c>
      <c r="D80" s="49">
        <v>1200</v>
      </c>
      <c r="E80" s="45"/>
      <c r="F80" s="46"/>
      <c r="G80" s="50">
        <v>998</v>
      </c>
      <c r="H80" s="51">
        <v>160</v>
      </c>
      <c r="I80" s="50">
        <v>929</v>
      </c>
      <c r="J80" s="51">
        <v>232</v>
      </c>
      <c r="K80" s="50">
        <v>802</v>
      </c>
      <c r="L80" s="51">
        <v>296</v>
      </c>
      <c r="M80" s="50">
        <v>400</v>
      </c>
      <c r="N80" s="51">
        <v>732</v>
      </c>
      <c r="O80" s="50">
        <v>344</v>
      </c>
      <c r="P80" s="51">
        <v>771</v>
      </c>
      <c r="Q80" s="50">
        <v>968</v>
      </c>
      <c r="R80" s="51">
        <v>179</v>
      </c>
      <c r="S80" s="52">
        <f t="shared" si="14"/>
        <v>1</v>
      </c>
      <c r="T80" s="52">
        <f t="shared" si="15"/>
        <v>1</v>
      </c>
      <c r="U80" s="53"/>
      <c r="V80" s="53"/>
      <c r="W80" s="53"/>
      <c r="X80" s="53"/>
      <c r="Y80"/>
      <c r="Z80"/>
      <c r="AA80"/>
    </row>
    <row r="81" spans="1:27" s="10" customFormat="1" ht="15" customHeight="1">
      <c r="A81" s="19" t="s">
        <v>78</v>
      </c>
      <c r="B81" s="32">
        <v>2851</v>
      </c>
      <c r="C81" s="40">
        <f t="shared" si="13"/>
        <v>0.22623640827779726</v>
      </c>
      <c r="D81" s="49">
        <v>645</v>
      </c>
      <c r="E81" s="45"/>
      <c r="F81" s="46"/>
      <c r="G81" s="50">
        <v>494</v>
      </c>
      <c r="H81" s="51">
        <v>133</v>
      </c>
      <c r="I81" s="50">
        <v>500</v>
      </c>
      <c r="J81" s="51">
        <v>134</v>
      </c>
      <c r="K81" s="50">
        <v>438</v>
      </c>
      <c r="L81" s="51">
        <v>176</v>
      </c>
      <c r="M81" s="50">
        <v>242</v>
      </c>
      <c r="N81" s="51">
        <v>378</v>
      </c>
      <c r="O81" s="50">
        <v>198</v>
      </c>
      <c r="P81" s="51">
        <v>416</v>
      </c>
      <c r="Q81" s="50">
        <v>483</v>
      </c>
      <c r="R81" s="51">
        <v>146</v>
      </c>
      <c r="S81" s="52">
        <f t="shared" si="14"/>
        <v>1</v>
      </c>
      <c r="T81" s="52">
        <f t="shared" si="15"/>
        <v>1</v>
      </c>
      <c r="U81" s="53"/>
      <c r="V81" s="53"/>
      <c r="W81" s="53"/>
      <c r="X81" s="53"/>
      <c r="Y81"/>
      <c r="Z81"/>
      <c r="AA81"/>
    </row>
    <row r="82" spans="1:24" ht="15" customHeight="1">
      <c r="A82" s="4" t="s">
        <v>79</v>
      </c>
      <c r="B82" s="33">
        <f>SUM(B68:B81)</f>
        <v>33947</v>
      </c>
      <c r="C82" s="40">
        <f t="shared" si="13"/>
        <v>0.29401714437210946</v>
      </c>
      <c r="D82" s="54">
        <f>SUM(D68:D81)</f>
        <v>9981</v>
      </c>
      <c r="E82" s="55">
        <f aca="true" t="shared" si="16" ref="E82:S82">SUM(E68:E81)</f>
        <v>0</v>
      </c>
      <c r="F82" s="56">
        <f t="shared" si="16"/>
        <v>0</v>
      </c>
      <c r="G82" s="55">
        <f t="shared" si="16"/>
        <v>8041</v>
      </c>
      <c r="H82" s="56">
        <f t="shared" si="16"/>
        <v>1617</v>
      </c>
      <c r="I82" s="55">
        <f t="shared" si="16"/>
        <v>7701</v>
      </c>
      <c r="J82" s="56">
        <f t="shared" si="16"/>
        <v>2051</v>
      </c>
      <c r="K82" s="55">
        <f t="shared" si="16"/>
        <v>6734</v>
      </c>
      <c r="L82" s="56">
        <f t="shared" si="16"/>
        <v>2601</v>
      </c>
      <c r="M82" s="55">
        <f t="shared" si="16"/>
        <v>3109</v>
      </c>
      <c r="N82" s="56">
        <f t="shared" si="16"/>
        <v>6440</v>
      </c>
      <c r="O82" s="55">
        <f t="shared" si="16"/>
        <v>2523</v>
      </c>
      <c r="P82" s="56">
        <f t="shared" si="16"/>
        <v>6893</v>
      </c>
      <c r="Q82" s="55">
        <f t="shared" si="16"/>
        <v>7551</v>
      </c>
      <c r="R82" s="56">
        <f t="shared" si="16"/>
        <v>2116</v>
      </c>
      <c r="S82" s="57">
        <f t="shared" si="16"/>
        <v>14</v>
      </c>
      <c r="T82" s="52"/>
      <c r="U82" s="53">
        <f>SUM(S68:S81)</f>
        <v>14</v>
      </c>
      <c r="V82" s="53" t="s">
        <v>132</v>
      </c>
      <c r="W82" s="53"/>
      <c r="X82" s="53"/>
    </row>
    <row r="83" spans="1:27" s="10" customFormat="1" ht="15" customHeight="1">
      <c r="A83" s="18" t="s">
        <v>80</v>
      </c>
      <c r="B83" s="34"/>
      <c r="C83" s="41"/>
      <c r="D83" s="42"/>
      <c r="E83" s="45"/>
      <c r="F83" s="46"/>
      <c r="G83" s="45"/>
      <c r="H83" s="46"/>
      <c r="I83" s="45"/>
      <c r="J83" s="46"/>
      <c r="K83" s="45"/>
      <c r="L83" s="46"/>
      <c r="M83" s="45"/>
      <c r="N83" s="46"/>
      <c r="O83" s="45"/>
      <c r="P83" s="46"/>
      <c r="Q83" s="45"/>
      <c r="R83" s="46"/>
      <c r="S83" s="47"/>
      <c r="T83" s="47"/>
      <c r="U83" s="53"/>
      <c r="V83" s="53"/>
      <c r="W83" s="53"/>
      <c r="X83" s="53"/>
      <c r="Y83"/>
      <c r="Z83"/>
      <c r="AA83"/>
    </row>
    <row r="84" spans="1:27" s="11" customFormat="1" ht="15" customHeight="1">
      <c r="A84" s="19" t="s">
        <v>81</v>
      </c>
      <c r="B84" s="32">
        <v>679</v>
      </c>
      <c r="C84" s="40">
        <f aca="true" t="shared" si="17" ref="C84:C105">D84/B84</f>
        <v>0.23564064801178203</v>
      </c>
      <c r="D84" s="49">
        <v>160</v>
      </c>
      <c r="E84" s="50">
        <v>117</v>
      </c>
      <c r="F84" s="51">
        <v>36</v>
      </c>
      <c r="G84" s="45"/>
      <c r="H84" s="46"/>
      <c r="I84" s="50">
        <v>117</v>
      </c>
      <c r="J84" s="51">
        <v>33</v>
      </c>
      <c r="K84" s="50">
        <v>80</v>
      </c>
      <c r="L84" s="51">
        <v>62</v>
      </c>
      <c r="M84" s="50">
        <v>71</v>
      </c>
      <c r="N84" s="51">
        <v>73</v>
      </c>
      <c r="O84" s="50">
        <v>63</v>
      </c>
      <c r="P84" s="51">
        <v>82</v>
      </c>
      <c r="Q84" s="50">
        <v>95</v>
      </c>
      <c r="R84" s="51">
        <v>55</v>
      </c>
      <c r="S84" s="52">
        <f aca="true" t="shared" si="18" ref="S84:S104">IF(D84&gt;0,1,0)</f>
        <v>1</v>
      </c>
      <c r="T84" s="52">
        <f aca="true" t="shared" si="19" ref="T84:T104">IF((E84+F84)&lt;D84,1,0)</f>
        <v>1</v>
      </c>
      <c r="U84" s="53"/>
      <c r="V84" s="53"/>
      <c r="W84" s="53"/>
      <c r="X84" s="53"/>
      <c r="Y84"/>
      <c r="Z84"/>
      <c r="AA84"/>
    </row>
    <row r="85" spans="1:27" s="10" customFormat="1" ht="15" customHeight="1">
      <c r="A85" s="19" t="s">
        <v>82</v>
      </c>
      <c r="B85" s="32">
        <v>2016</v>
      </c>
      <c r="C85" s="40">
        <f t="shared" si="17"/>
        <v>0.25496031746031744</v>
      </c>
      <c r="D85" s="49">
        <v>514</v>
      </c>
      <c r="E85" s="50">
        <v>215</v>
      </c>
      <c r="F85" s="51">
        <v>242</v>
      </c>
      <c r="G85" s="45"/>
      <c r="H85" s="46"/>
      <c r="I85" s="50">
        <v>355</v>
      </c>
      <c r="J85" s="51">
        <v>140</v>
      </c>
      <c r="K85" s="50">
        <v>284</v>
      </c>
      <c r="L85" s="51">
        <v>186</v>
      </c>
      <c r="M85" s="50">
        <v>135</v>
      </c>
      <c r="N85" s="51">
        <v>350</v>
      </c>
      <c r="O85" s="50">
        <v>94</v>
      </c>
      <c r="P85" s="51">
        <v>375</v>
      </c>
      <c r="Q85" s="50">
        <v>307</v>
      </c>
      <c r="R85" s="51">
        <v>182</v>
      </c>
      <c r="S85" s="52">
        <f t="shared" si="18"/>
        <v>1</v>
      </c>
      <c r="T85" s="52">
        <f t="shared" si="19"/>
        <v>1</v>
      </c>
      <c r="U85" s="53"/>
      <c r="V85" s="53"/>
      <c r="W85" s="53"/>
      <c r="X85" s="53"/>
      <c r="Y85"/>
      <c r="Z85"/>
      <c r="AA85"/>
    </row>
    <row r="86" spans="1:27" s="12" customFormat="1" ht="15" customHeight="1">
      <c r="A86" s="19" t="s">
        <v>83</v>
      </c>
      <c r="B86" s="32">
        <v>1672</v>
      </c>
      <c r="C86" s="40">
        <f t="shared" si="17"/>
        <v>0.1632775119617225</v>
      </c>
      <c r="D86" s="49">
        <v>273</v>
      </c>
      <c r="E86" s="50">
        <v>165</v>
      </c>
      <c r="F86" s="51">
        <v>94</v>
      </c>
      <c r="G86" s="45"/>
      <c r="H86" s="46"/>
      <c r="I86" s="50">
        <v>171</v>
      </c>
      <c r="J86" s="51">
        <v>91</v>
      </c>
      <c r="K86" s="50">
        <v>124</v>
      </c>
      <c r="L86" s="51">
        <v>124</v>
      </c>
      <c r="M86" s="50">
        <v>75</v>
      </c>
      <c r="N86" s="51">
        <v>174</v>
      </c>
      <c r="O86" s="50">
        <v>82</v>
      </c>
      <c r="P86" s="51">
        <v>161</v>
      </c>
      <c r="Q86" s="50">
        <v>163</v>
      </c>
      <c r="R86" s="51">
        <v>94</v>
      </c>
      <c r="S86" s="52">
        <f t="shared" si="18"/>
        <v>1</v>
      </c>
      <c r="T86" s="52">
        <f t="shared" si="19"/>
        <v>1</v>
      </c>
      <c r="U86" s="53"/>
      <c r="V86" s="53"/>
      <c r="W86" s="53"/>
      <c r="X86" s="53"/>
      <c r="Y86"/>
      <c r="Z86"/>
      <c r="AA86"/>
    </row>
    <row r="87" spans="1:27" s="10" customFormat="1" ht="15" customHeight="1">
      <c r="A87" s="19" t="s">
        <v>84</v>
      </c>
      <c r="B87" s="32">
        <v>1480</v>
      </c>
      <c r="C87" s="40">
        <f t="shared" si="17"/>
        <v>0.15405405405405406</v>
      </c>
      <c r="D87" s="49">
        <v>228</v>
      </c>
      <c r="E87" s="50">
        <v>148</v>
      </c>
      <c r="F87" s="51">
        <v>64</v>
      </c>
      <c r="G87" s="45"/>
      <c r="H87" s="46"/>
      <c r="I87" s="50">
        <v>161</v>
      </c>
      <c r="J87" s="51">
        <v>56</v>
      </c>
      <c r="K87" s="50">
        <v>127</v>
      </c>
      <c r="L87" s="51">
        <v>75</v>
      </c>
      <c r="M87" s="50">
        <v>88</v>
      </c>
      <c r="N87" s="51">
        <v>125</v>
      </c>
      <c r="O87" s="50">
        <v>73</v>
      </c>
      <c r="P87" s="51">
        <v>133</v>
      </c>
      <c r="Q87" s="50">
        <v>142</v>
      </c>
      <c r="R87" s="51">
        <v>68</v>
      </c>
      <c r="S87" s="52">
        <f t="shared" si="18"/>
        <v>1</v>
      </c>
      <c r="T87" s="52">
        <f t="shared" si="19"/>
        <v>1</v>
      </c>
      <c r="U87" s="53"/>
      <c r="V87" s="53"/>
      <c r="W87" s="53"/>
      <c r="X87" s="53"/>
      <c r="Y87"/>
      <c r="Z87"/>
      <c r="AA87"/>
    </row>
    <row r="88" spans="1:27" s="12" customFormat="1" ht="15" customHeight="1">
      <c r="A88" s="19" t="s">
        <v>85</v>
      </c>
      <c r="B88" s="32">
        <v>105</v>
      </c>
      <c r="C88" s="40">
        <f t="shared" si="17"/>
        <v>0.22857142857142856</v>
      </c>
      <c r="D88" s="49">
        <v>24</v>
      </c>
      <c r="E88" s="50">
        <v>8</v>
      </c>
      <c r="F88" s="51">
        <v>12</v>
      </c>
      <c r="G88" s="45"/>
      <c r="H88" s="46"/>
      <c r="I88" s="50">
        <v>18</v>
      </c>
      <c r="J88" s="51">
        <v>4</v>
      </c>
      <c r="K88" s="50">
        <v>12</v>
      </c>
      <c r="L88" s="51">
        <v>9</v>
      </c>
      <c r="M88" s="50">
        <v>6</v>
      </c>
      <c r="N88" s="51">
        <v>18</v>
      </c>
      <c r="O88" s="50">
        <v>7</v>
      </c>
      <c r="P88" s="51">
        <v>16</v>
      </c>
      <c r="Q88" s="50">
        <v>15</v>
      </c>
      <c r="R88" s="51">
        <v>9</v>
      </c>
      <c r="S88" s="52">
        <f t="shared" si="18"/>
        <v>1</v>
      </c>
      <c r="T88" s="52">
        <f t="shared" si="19"/>
        <v>1</v>
      </c>
      <c r="U88" s="53"/>
      <c r="V88" s="53"/>
      <c r="W88" s="53"/>
      <c r="X88" s="53"/>
      <c r="Y88"/>
      <c r="Z88"/>
      <c r="AA88"/>
    </row>
    <row r="89" spans="1:27" s="10" customFormat="1" ht="15" customHeight="1">
      <c r="A89" s="19" t="s">
        <v>86</v>
      </c>
      <c r="B89" s="32">
        <v>108</v>
      </c>
      <c r="C89" s="40">
        <f t="shared" si="17"/>
        <v>0.3148148148148148</v>
      </c>
      <c r="D89" s="49">
        <v>34</v>
      </c>
      <c r="E89" s="50">
        <v>24</v>
      </c>
      <c r="F89" s="51">
        <v>10</v>
      </c>
      <c r="G89" s="45"/>
      <c r="H89" s="46"/>
      <c r="I89" s="50">
        <v>26</v>
      </c>
      <c r="J89" s="51">
        <v>6</v>
      </c>
      <c r="K89" s="50">
        <v>12</v>
      </c>
      <c r="L89" s="51">
        <v>18</v>
      </c>
      <c r="M89" s="50">
        <v>20</v>
      </c>
      <c r="N89" s="51">
        <v>10</v>
      </c>
      <c r="O89" s="50">
        <v>19</v>
      </c>
      <c r="P89" s="51">
        <v>12</v>
      </c>
      <c r="Q89" s="50">
        <v>21</v>
      </c>
      <c r="R89" s="51">
        <v>11</v>
      </c>
      <c r="S89" s="52">
        <f t="shared" si="18"/>
        <v>1</v>
      </c>
      <c r="T89" s="52">
        <f t="shared" si="19"/>
        <v>0</v>
      </c>
      <c r="U89" s="53"/>
      <c r="V89" s="53"/>
      <c r="W89" s="53"/>
      <c r="X89" s="53"/>
      <c r="Y89"/>
      <c r="Z89"/>
      <c r="AA89"/>
    </row>
    <row r="90" spans="1:27" s="12" customFormat="1" ht="15" customHeight="1">
      <c r="A90" s="19" t="s">
        <v>87</v>
      </c>
      <c r="B90" s="32">
        <v>335</v>
      </c>
      <c r="C90" s="40">
        <f t="shared" si="17"/>
        <v>0.24776119402985075</v>
      </c>
      <c r="D90" s="49">
        <v>83</v>
      </c>
      <c r="E90" s="50">
        <v>69</v>
      </c>
      <c r="F90" s="51">
        <v>11</v>
      </c>
      <c r="G90" s="45"/>
      <c r="H90" s="46"/>
      <c r="I90" s="50">
        <v>75</v>
      </c>
      <c r="J90" s="51">
        <v>6</v>
      </c>
      <c r="K90" s="50">
        <v>48</v>
      </c>
      <c r="L90" s="51">
        <v>26</v>
      </c>
      <c r="M90" s="50">
        <v>50</v>
      </c>
      <c r="N90" s="51">
        <v>27</v>
      </c>
      <c r="O90" s="50">
        <v>39</v>
      </c>
      <c r="P90" s="51">
        <v>34</v>
      </c>
      <c r="Q90" s="50">
        <v>52</v>
      </c>
      <c r="R90" s="51">
        <v>26</v>
      </c>
      <c r="S90" s="52">
        <f t="shared" si="18"/>
        <v>1</v>
      </c>
      <c r="T90" s="52">
        <f t="shared" si="19"/>
        <v>1</v>
      </c>
      <c r="U90" s="53"/>
      <c r="V90" s="53"/>
      <c r="W90" s="53"/>
      <c r="X90" s="53"/>
      <c r="Y90"/>
      <c r="Z90"/>
      <c r="AA90"/>
    </row>
    <row r="91" spans="1:27" s="10" customFormat="1" ht="15" customHeight="1">
      <c r="A91" s="19" t="s">
        <v>88</v>
      </c>
      <c r="B91" s="32">
        <v>747</v>
      </c>
      <c r="C91" s="40">
        <f t="shared" si="17"/>
        <v>0.1994645247657296</v>
      </c>
      <c r="D91" s="49">
        <v>149</v>
      </c>
      <c r="E91" s="50">
        <v>86</v>
      </c>
      <c r="F91" s="51">
        <v>53</v>
      </c>
      <c r="G91" s="45"/>
      <c r="H91" s="46"/>
      <c r="I91" s="50">
        <v>111</v>
      </c>
      <c r="J91" s="51">
        <v>33</v>
      </c>
      <c r="K91" s="50">
        <v>67</v>
      </c>
      <c r="L91" s="51">
        <v>64</v>
      </c>
      <c r="M91" s="50">
        <v>46</v>
      </c>
      <c r="N91" s="51">
        <v>95</v>
      </c>
      <c r="O91" s="50">
        <v>28</v>
      </c>
      <c r="P91" s="51">
        <v>105</v>
      </c>
      <c r="Q91" s="50">
        <v>91</v>
      </c>
      <c r="R91" s="51">
        <v>53</v>
      </c>
      <c r="S91" s="52">
        <f t="shared" si="18"/>
        <v>1</v>
      </c>
      <c r="T91" s="52">
        <f t="shared" si="19"/>
        <v>1</v>
      </c>
      <c r="U91" s="53"/>
      <c r="V91" s="53"/>
      <c r="W91" s="53"/>
      <c r="X91" s="53"/>
      <c r="Y91"/>
      <c r="Z91"/>
      <c r="AA91"/>
    </row>
    <row r="92" spans="1:27" s="11" customFormat="1" ht="15" customHeight="1">
      <c r="A92" s="19" t="s">
        <v>89</v>
      </c>
      <c r="B92" s="32">
        <v>1768</v>
      </c>
      <c r="C92" s="40">
        <f t="shared" si="17"/>
        <v>0.19400452488687783</v>
      </c>
      <c r="D92" s="49">
        <v>343</v>
      </c>
      <c r="E92" s="50">
        <v>189</v>
      </c>
      <c r="F92" s="51">
        <v>120</v>
      </c>
      <c r="G92" s="45"/>
      <c r="H92" s="46"/>
      <c r="I92" s="50">
        <v>253</v>
      </c>
      <c r="J92" s="51">
        <v>79</v>
      </c>
      <c r="K92" s="50">
        <v>177</v>
      </c>
      <c r="L92" s="51">
        <v>132</v>
      </c>
      <c r="M92" s="50">
        <v>130</v>
      </c>
      <c r="N92" s="51">
        <v>188</v>
      </c>
      <c r="O92" s="50">
        <v>118</v>
      </c>
      <c r="P92" s="51">
        <v>188</v>
      </c>
      <c r="Q92" s="50">
        <v>197</v>
      </c>
      <c r="R92" s="51">
        <v>131</v>
      </c>
      <c r="S92" s="52">
        <f t="shared" si="18"/>
        <v>1</v>
      </c>
      <c r="T92" s="52">
        <f t="shared" si="19"/>
        <v>1</v>
      </c>
      <c r="U92" s="53"/>
      <c r="V92" s="53"/>
      <c r="W92" s="53"/>
      <c r="X92" s="53"/>
      <c r="Y92"/>
      <c r="Z92"/>
      <c r="AA92"/>
    </row>
    <row r="93" spans="1:27" s="10" customFormat="1" ht="15" customHeight="1">
      <c r="A93" s="19" t="s">
        <v>90</v>
      </c>
      <c r="B93" s="32">
        <v>499</v>
      </c>
      <c r="C93" s="40">
        <f t="shared" si="17"/>
        <v>0.28857715430861725</v>
      </c>
      <c r="D93" s="49">
        <v>144</v>
      </c>
      <c r="E93" s="50">
        <v>101</v>
      </c>
      <c r="F93" s="51">
        <v>32</v>
      </c>
      <c r="G93" s="45"/>
      <c r="H93" s="46"/>
      <c r="I93" s="50">
        <v>100</v>
      </c>
      <c r="J93" s="51">
        <v>31</v>
      </c>
      <c r="K93" s="50">
        <v>57</v>
      </c>
      <c r="L93" s="51">
        <v>48</v>
      </c>
      <c r="M93" s="50">
        <v>55</v>
      </c>
      <c r="N93" s="51">
        <v>73</v>
      </c>
      <c r="O93" s="50">
        <v>49</v>
      </c>
      <c r="P93" s="51">
        <v>66</v>
      </c>
      <c r="Q93" s="50">
        <v>66</v>
      </c>
      <c r="R93" s="51">
        <v>60</v>
      </c>
      <c r="S93" s="52">
        <f t="shared" si="18"/>
        <v>1</v>
      </c>
      <c r="T93" s="52">
        <f t="shared" si="19"/>
        <v>1</v>
      </c>
      <c r="U93" s="53"/>
      <c r="V93" s="53"/>
      <c r="W93" s="53"/>
      <c r="X93" s="53"/>
      <c r="Y93"/>
      <c r="Z93"/>
      <c r="AA93"/>
    </row>
    <row r="94" spans="1:27" s="12" customFormat="1" ht="15" customHeight="1">
      <c r="A94" s="19" t="s">
        <v>91</v>
      </c>
      <c r="B94" s="32">
        <v>789</v>
      </c>
      <c r="C94" s="40">
        <f t="shared" si="17"/>
        <v>0.28517110266159695</v>
      </c>
      <c r="D94" s="49">
        <v>225</v>
      </c>
      <c r="E94" s="50">
        <v>104</v>
      </c>
      <c r="F94" s="51">
        <v>108</v>
      </c>
      <c r="G94" s="45"/>
      <c r="H94" s="46"/>
      <c r="I94" s="50">
        <v>172</v>
      </c>
      <c r="J94" s="51">
        <v>47</v>
      </c>
      <c r="K94" s="50">
        <v>122</v>
      </c>
      <c r="L94" s="51">
        <v>83</v>
      </c>
      <c r="M94" s="50">
        <v>58</v>
      </c>
      <c r="N94" s="51">
        <v>156</v>
      </c>
      <c r="O94" s="50">
        <v>50</v>
      </c>
      <c r="P94" s="51">
        <v>159</v>
      </c>
      <c r="Q94" s="50">
        <v>142</v>
      </c>
      <c r="R94" s="51">
        <v>75</v>
      </c>
      <c r="S94" s="52">
        <f t="shared" si="18"/>
        <v>1</v>
      </c>
      <c r="T94" s="52">
        <f t="shared" si="19"/>
        <v>1</v>
      </c>
      <c r="U94" s="53"/>
      <c r="V94" s="53"/>
      <c r="W94" s="53"/>
      <c r="X94" s="53"/>
      <c r="Y94"/>
      <c r="Z94"/>
      <c r="AA94"/>
    </row>
    <row r="95" spans="1:27" s="10" customFormat="1" ht="15" customHeight="1">
      <c r="A95" s="19" t="s">
        <v>92</v>
      </c>
      <c r="B95" s="32">
        <v>1867</v>
      </c>
      <c r="C95" s="40">
        <f t="shared" si="17"/>
        <v>0.17514729512587038</v>
      </c>
      <c r="D95" s="49">
        <v>327</v>
      </c>
      <c r="E95" s="50">
        <v>241</v>
      </c>
      <c r="F95" s="51">
        <v>70</v>
      </c>
      <c r="G95" s="45"/>
      <c r="H95" s="46"/>
      <c r="I95" s="50">
        <v>264</v>
      </c>
      <c r="J95" s="51">
        <v>51</v>
      </c>
      <c r="K95" s="50">
        <v>171</v>
      </c>
      <c r="L95" s="51">
        <v>126</v>
      </c>
      <c r="M95" s="50">
        <v>153</v>
      </c>
      <c r="N95" s="51">
        <v>147</v>
      </c>
      <c r="O95" s="50">
        <v>123</v>
      </c>
      <c r="P95" s="51">
        <v>170</v>
      </c>
      <c r="Q95" s="50">
        <v>219</v>
      </c>
      <c r="R95" s="51">
        <v>87</v>
      </c>
      <c r="S95" s="52">
        <f t="shared" si="18"/>
        <v>1</v>
      </c>
      <c r="T95" s="52">
        <f t="shared" si="19"/>
        <v>1</v>
      </c>
      <c r="U95" s="53"/>
      <c r="V95" s="53"/>
      <c r="W95" s="53"/>
      <c r="X95" s="53"/>
      <c r="Y95"/>
      <c r="Z95"/>
      <c r="AA95"/>
    </row>
    <row r="96" spans="1:27" s="12" customFormat="1" ht="15" customHeight="1">
      <c r="A96" s="19" t="s">
        <v>93</v>
      </c>
      <c r="B96" s="32">
        <v>2050</v>
      </c>
      <c r="C96" s="40">
        <f t="shared" si="17"/>
        <v>0.1575609756097561</v>
      </c>
      <c r="D96" s="49">
        <v>323</v>
      </c>
      <c r="E96" s="50">
        <v>245</v>
      </c>
      <c r="F96" s="51">
        <v>65</v>
      </c>
      <c r="G96" s="45"/>
      <c r="H96" s="46"/>
      <c r="I96" s="50">
        <v>243</v>
      </c>
      <c r="J96" s="51">
        <v>66</v>
      </c>
      <c r="K96" s="50">
        <v>179</v>
      </c>
      <c r="L96" s="51">
        <v>107</v>
      </c>
      <c r="M96" s="50">
        <v>147</v>
      </c>
      <c r="N96" s="51">
        <v>146</v>
      </c>
      <c r="O96" s="50">
        <v>130</v>
      </c>
      <c r="P96" s="51">
        <v>150</v>
      </c>
      <c r="Q96" s="50">
        <v>200</v>
      </c>
      <c r="R96" s="51">
        <v>102</v>
      </c>
      <c r="S96" s="52">
        <f t="shared" si="18"/>
        <v>1</v>
      </c>
      <c r="T96" s="52">
        <f t="shared" si="19"/>
        <v>1</v>
      </c>
      <c r="U96" s="53"/>
      <c r="V96" s="53"/>
      <c r="W96" s="53"/>
      <c r="X96" s="53"/>
      <c r="Y96"/>
      <c r="Z96"/>
      <c r="AA96"/>
    </row>
    <row r="97" spans="1:27" s="10" customFormat="1" ht="15" customHeight="1">
      <c r="A97" s="19" t="s">
        <v>94</v>
      </c>
      <c r="B97" s="32">
        <v>803</v>
      </c>
      <c r="C97" s="40">
        <f t="shared" si="17"/>
        <v>0.26525529265255293</v>
      </c>
      <c r="D97" s="49">
        <v>213</v>
      </c>
      <c r="E97" s="50">
        <v>95</v>
      </c>
      <c r="F97" s="51">
        <v>99</v>
      </c>
      <c r="G97" s="45"/>
      <c r="H97" s="46"/>
      <c r="I97" s="50">
        <v>129</v>
      </c>
      <c r="J97" s="51">
        <v>83</v>
      </c>
      <c r="K97" s="50">
        <v>95</v>
      </c>
      <c r="L97" s="51">
        <v>101</v>
      </c>
      <c r="M97" s="50">
        <v>51</v>
      </c>
      <c r="N97" s="51">
        <v>155</v>
      </c>
      <c r="O97" s="50">
        <v>38</v>
      </c>
      <c r="P97" s="51">
        <v>160</v>
      </c>
      <c r="Q97" s="50">
        <v>121</v>
      </c>
      <c r="R97" s="51">
        <v>89</v>
      </c>
      <c r="S97" s="52">
        <f t="shared" si="18"/>
        <v>1</v>
      </c>
      <c r="T97" s="52">
        <f t="shared" si="19"/>
        <v>1</v>
      </c>
      <c r="U97" s="53"/>
      <c r="V97" s="53"/>
      <c r="W97" s="53"/>
      <c r="X97" s="53"/>
      <c r="Y97"/>
      <c r="Z97"/>
      <c r="AA97"/>
    </row>
    <row r="98" spans="1:27" s="12" customFormat="1" ht="15" customHeight="1">
      <c r="A98" s="19" t="s">
        <v>95</v>
      </c>
      <c r="B98" s="32">
        <v>1008</v>
      </c>
      <c r="C98" s="40">
        <f t="shared" si="17"/>
        <v>0.22916666666666666</v>
      </c>
      <c r="D98" s="49">
        <v>231</v>
      </c>
      <c r="E98" s="50">
        <v>113</v>
      </c>
      <c r="F98" s="51">
        <v>101</v>
      </c>
      <c r="G98" s="45"/>
      <c r="H98" s="46"/>
      <c r="I98" s="50">
        <v>158</v>
      </c>
      <c r="J98" s="51">
        <v>64</v>
      </c>
      <c r="K98" s="50">
        <v>118</v>
      </c>
      <c r="L98" s="51">
        <v>92</v>
      </c>
      <c r="M98" s="50">
        <v>72</v>
      </c>
      <c r="N98" s="51">
        <v>144</v>
      </c>
      <c r="O98" s="50">
        <v>48</v>
      </c>
      <c r="P98" s="51">
        <v>164</v>
      </c>
      <c r="Q98" s="50">
        <v>119</v>
      </c>
      <c r="R98" s="51">
        <v>100</v>
      </c>
      <c r="S98" s="52">
        <f t="shared" si="18"/>
        <v>1</v>
      </c>
      <c r="T98" s="52">
        <f t="shared" si="19"/>
        <v>1</v>
      </c>
      <c r="U98" s="53"/>
      <c r="V98" s="53"/>
      <c r="W98" s="53"/>
      <c r="X98" s="53"/>
      <c r="Y98"/>
      <c r="Z98"/>
      <c r="AA98"/>
    </row>
    <row r="99" spans="1:27" s="10" customFormat="1" ht="15" customHeight="1">
      <c r="A99" s="19" t="s">
        <v>96</v>
      </c>
      <c r="B99" s="32">
        <v>3169</v>
      </c>
      <c r="C99" s="40">
        <f t="shared" si="17"/>
        <v>0.23414326285894604</v>
      </c>
      <c r="D99" s="49">
        <v>742</v>
      </c>
      <c r="E99" s="50">
        <v>516</v>
      </c>
      <c r="F99" s="51">
        <v>173</v>
      </c>
      <c r="G99" s="45"/>
      <c r="H99" s="46"/>
      <c r="I99" s="50">
        <v>544</v>
      </c>
      <c r="J99" s="51">
        <v>162</v>
      </c>
      <c r="K99" s="50">
        <v>382</v>
      </c>
      <c r="L99" s="51">
        <v>273</v>
      </c>
      <c r="M99" s="50">
        <v>345</v>
      </c>
      <c r="N99" s="51">
        <v>342</v>
      </c>
      <c r="O99" s="50">
        <v>277</v>
      </c>
      <c r="P99" s="51">
        <v>377</v>
      </c>
      <c r="Q99" s="50">
        <v>469</v>
      </c>
      <c r="R99" s="51">
        <v>236</v>
      </c>
      <c r="S99" s="52">
        <f t="shared" si="18"/>
        <v>1</v>
      </c>
      <c r="T99" s="52">
        <f t="shared" si="19"/>
        <v>1</v>
      </c>
      <c r="U99" s="53"/>
      <c r="V99" s="53"/>
      <c r="W99" s="53"/>
      <c r="X99" s="53"/>
      <c r="Y99"/>
      <c r="Z99"/>
      <c r="AA99"/>
    </row>
    <row r="100" spans="1:27" s="12" customFormat="1" ht="15" customHeight="1">
      <c r="A100" s="19" t="s">
        <v>97</v>
      </c>
      <c r="B100" s="32">
        <v>974</v>
      </c>
      <c r="C100" s="40">
        <f t="shared" si="17"/>
        <v>0.2782340862422998</v>
      </c>
      <c r="D100" s="49">
        <v>271</v>
      </c>
      <c r="E100" s="50">
        <v>167</v>
      </c>
      <c r="F100" s="51">
        <v>82</v>
      </c>
      <c r="G100" s="45"/>
      <c r="H100" s="46"/>
      <c r="I100" s="50">
        <v>187</v>
      </c>
      <c r="J100" s="51">
        <v>67</v>
      </c>
      <c r="K100" s="50">
        <v>126</v>
      </c>
      <c r="L100" s="51">
        <v>102</v>
      </c>
      <c r="M100" s="50">
        <v>85</v>
      </c>
      <c r="N100" s="51">
        <v>162</v>
      </c>
      <c r="O100" s="50">
        <v>71</v>
      </c>
      <c r="P100" s="51">
        <v>165</v>
      </c>
      <c r="Q100" s="50">
        <v>135</v>
      </c>
      <c r="R100" s="51">
        <v>110</v>
      </c>
      <c r="S100" s="52">
        <f t="shared" si="18"/>
        <v>1</v>
      </c>
      <c r="T100" s="52">
        <f t="shared" si="19"/>
        <v>1</v>
      </c>
      <c r="U100" s="53"/>
      <c r="V100" s="53"/>
      <c r="W100" s="53"/>
      <c r="X100" s="53"/>
      <c r="Y100"/>
      <c r="Z100"/>
      <c r="AA100"/>
    </row>
    <row r="101" spans="1:27" s="10" customFormat="1" ht="15" customHeight="1">
      <c r="A101" s="19" t="s">
        <v>98</v>
      </c>
      <c r="B101" s="32">
        <v>232</v>
      </c>
      <c r="C101" s="40">
        <f t="shared" si="17"/>
        <v>0.33620689655172414</v>
      </c>
      <c r="D101" s="49">
        <v>78</v>
      </c>
      <c r="E101" s="50">
        <v>46</v>
      </c>
      <c r="F101" s="51">
        <v>26</v>
      </c>
      <c r="G101" s="45"/>
      <c r="H101" s="46"/>
      <c r="I101" s="50">
        <v>48</v>
      </c>
      <c r="J101" s="51">
        <v>28</v>
      </c>
      <c r="K101" s="50">
        <v>46</v>
      </c>
      <c r="L101" s="51">
        <v>27</v>
      </c>
      <c r="M101" s="50">
        <v>9</v>
      </c>
      <c r="N101" s="51">
        <v>65</v>
      </c>
      <c r="O101" s="50">
        <v>9</v>
      </c>
      <c r="P101" s="51">
        <v>63</v>
      </c>
      <c r="Q101" s="50">
        <v>43</v>
      </c>
      <c r="R101" s="51">
        <v>32</v>
      </c>
      <c r="S101" s="52">
        <f t="shared" si="18"/>
        <v>1</v>
      </c>
      <c r="T101" s="52">
        <f t="shared" si="19"/>
        <v>1</v>
      </c>
      <c r="U101" s="53"/>
      <c r="V101" s="53"/>
      <c r="W101" s="53"/>
      <c r="X101" s="53"/>
      <c r="Y101"/>
      <c r="Z101"/>
      <c r="AA101"/>
    </row>
    <row r="102" spans="1:27" s="12" customFormat="1" ht="15" customHeight="1">
      <c r="A102" s="19" t="s">
        <v>99</v>
      </c>
      <c r="B102" s="32">
        <v>1013</v>
      </c>
      <c r="C102" s="40">
        <f t="shared" si="17"/>
        <v>0.17966436327739388</v>
      </c>
      <c r="D102" s="49">
        <v>182</v>
      </c>
      <c r="E102" s="50">
        <v>100</v>
      </c>
      <c r="F102" s="51">
        <v>64</v>
      </c>
      <c r="G102" s="45"/>
      <c r="H102" s="46"/>
      <c r="I102" s="50">
        <v>106</v>
      </c>
      <c r="J102" s="51">
        <v>72</v>
      </c>
      <c r="K102" s="50">
        <v>93</v>
      </c>
      <c r="L102" s="51">
        <v>77</v>
      </c>
      <c r="M102" s="50">
        <v>53</v>
      </c>
      <c r="N102" s="51">
        <v>123</v>
      </c>
      <c r="O102" s="50">
        <v>45</v>
      </c>
      <c r="P102" s="51">
        <v>126</v>
      </c>
      <c r="Q102" s="50">
        <v>105</v>
      </c>
      <c r="R102" s="51">
        <v>73</v>
      </c>
      <c r="S102" s="52">
        <f t="shared" si="18"/>
        <v>1</v>
      </c>
      <c r="T102" s="52">
        <f t="shared" si="19"/>
        <v>1</v>
      </c>
      <c r="U102" s="53"/>
      <c r="V102" s="53"/>
      <c r="W102" s="53"/>
      <c r="X102" s="53"/>
      <c r="Y102"/>
      <c r="Z102"/>
      <c r="AA102"/>
    </row>
    <row r="103" spans="1:27" s="10" customFormat="1" ht="15" customHeight="1">
      <c r="A103" s="19" t="s">
        <v>100</v>
      </c>
      <c r="B103" s="32">
        <v>2399</v>
      </c>
      <c r="C103" s="40">
        <f t="shared" si="17"/>
        <v>0.23051271363067946</v>
      </c>
      <c r="D103" s="49">
        <v>553</v>
      </c>
      <c r="E103" s="50">
        <v>271</v>
      </c>
      <c r="F103" s="51">
        <v>242</v>
      </c>
      <c r="G103" s="45"/>
      <c r="H103" s="46"/>
      <c r="I103" s="50">
        <v>379</v>
      </c>
      <c r="J103" s="51">
        <v>159</v>
      </c>
      <c r="K103" s="50">
        <v>299</v>
      </c>
      <c r="L103" s="51">
        <v>218</v>
      </c>
      <c r="M103" s="50">
        <v>184</v>
      </c>
      <c r="N103" s="51">
        <v>342</v>
      </c>
      <c r="O103" s="50">
        <v>155</v>
      </c>
      <c r="P103" s="51">
        <v>361</v>
      </c>
      <c r="Q103" s="50">
        <v>362</v>
      </c>
      <c r="R103" s="51">
        <v>169</v>
      </c>
      <c r="S103" s="52">
        <f t="shared" si="18"/>
        <v>1</v>
      </c>
      <c r="T103" s="52">
        <f t="shared" si="19"/>
        <v>1</v>
      </c>
      <c r="U103" s="53"/>
      <c r="V103" s="53"/>
      <c r="W103" s="53"/>
      <c r="X103" s="53"/>
      <c r="Y103"/>
      <c r="Z103"/>
      <c r="AA103"/>
    </row>
    <row r="104" spans="1:27" s="11" customFormat="1" ht="15" customHeight="1">
      <c r="A104" s="19" t="s">
        <v>101</v>
      </c>
      <c r="B104" s="32">
        <v>1418</v>
      </c>
      <c r="C104" s="40">
        <f t="shared" si="17"/>
        <v>0.22143864598025387</v>
      </c>
      <c r="D104" s="49">
        <v>314</v>
      </c>
      <c r="E104" s="50">
        <v>135</v>
      </c>
      <c r="F104" s="51">
        <v>136</v>
      </c>
      <c r="G104" s="45"/>
      <c r="H104" s="46"/>
      <c r="I104" s="50">
        <v>229</v>
      </c>
      <c r="J104" s="51">
        <v>76</v>
      </c>
      <c r="K104" s="50">
        <v>165</v>
      </c>
      <c r="L104" s="51">
        <v>130</v>
      </c>
      <c r="M104" s="50">
        <v>92</v>
      </c>
      <c r="N104" s="51">
        <v>204</v>
      </c>
      <c r="O104" s="50">
        <v>74</v>
      </c>
      <c r="P104" s="51">
        <v>214</v>
      </c>
      <c r="Q104" s="50">
        <v>204</v>
      </c>
      <c r="R104" s="51">
        <v>103</v>
      </c>
      <c r="S104" s="52">
        <f t="shared" si="18"/>
        <v>1</v>
      </c>
      <c r="T104" s="52">
        <f t="shared" si="19"/>
        <v>1</v>
      </c>
      <c r="U104" s="53"/>
      <c r="V104" s="53"/>
      <c r="W104" s="53"/>
      <c r="X104" s="53"/>
      <c r="Y104"/>
      <c r="Z104"/>
      <c r="AA104"/>
    </row>
    <row r="105" spans="1:27" s="10" customFormat="1" ht="15" customHeight="1">
      <c r="A105" s="4" t="s">
        <v>102</v>
      </c>
      <c r="B105" s="33">
        <f>SUM(B84:B104)</f>
        <v>25131</v>
      </c>
      <c r="C105" s="40">
        <f t="shared" si="17"/>
        <v>0.2153117663443556</v>
      </c>
      <c r="D105" s="54">
        <f>SUM(D84:D104)</f>
        <v>5411</v>
      </c>
      <c r="E105" s="55">
        <f aca="true" t="shared" si="20" ref="E105:S105">SUM(E84:E104)</f>
        <v>3155</v>
      </c>
      <c r="F105" s="56">
        <f t="shared" si="20"/>
        <v>1840</v>
      </c>
      <c r="G105" s="55">
        <f t="shared" si="20"/>
        <v>0</v>
      </c>
      <c r="H105" s="56">
        <f t="shared" si="20"/>
        <v>0</v>
      </c>
      <c r="I105" s="55">
        <f t="shared" si="20"/>
        <v>3846</v>
      </c>
      <c r="J105" s="56">
        <f t="shared" si="20"/>
        <v>1354</v>
      </c>
      <c r="K105" s="55">
        <f t="shared" si="20"/>
        <v>2784</v>
      </c>
      <c r="L105" s="56">
        <f t="shared" si="20"/>
        <v>2080</v>
      </c>
      <c r="M105" s="55">
        <f t="shared" si="20"/>
        <v>1925</v>
      </c>
      <c r="N105" s="56">
        <f t="shared" si="20"/>
        <v>3119</v>
      </c>
      <c r="O105" s="55">
        <f t="shared" si="20"/>
        <v>1592</v>
      </c>
      <c r="P105" s="56">
        <f t="shared" si="20"/>
        <v>3281</v>
      </c>
      <c r="Q105" s="55">
        <f t="shared" si="20"/>
        <v>3268</v>
      </c>
      <c r="R105" s="56">
        <f t="shared" si="20"/>
        <v>1865</v>
      </c>
      <c r="S105" s="57">
        <f t="shared" si="20"/>
        <v>21</v>
      </c>
      <c r="T105" s="52"/>
      <c r="U105" s="53">
        <f>SUM(S84:S104)</f>
        <v>21</v>
      </c>
      <c r="V105" s="53" t="s">
        <v>133</v>
      </c>
      <c r="W105" s="53"/>
      <c r="X105" s="53"/>
      <c r="Y105"/>
      <c r="Z105"/>
      <c r="AA105"/>
    </row>
    <row r="106" spans="1:24" ht="15" customHeight="1">
      <c r="A106" s="9"/>
      <c r="B106" s="35"/>
      <c r="C106" s="40"/>
      <c r="D106" s="49"/>
      <c r="E106" s="50"/>
      <c r="F106" s="51"/>
      <c r="G106" s="50"/>
      <c r="H106" s="51"/>
      <c r="I106" s="50"/>
      <c r="J106" s="51"/>
      <c r="K106" s="50"/>
      <c r="L106" s="51"/>
      <c r="M106" s="50"/>
      <c r="N106" s="51"/>
      <c r="O106" s="50"/>
      <c r="P106" s="51"/>
      <c r="Q106" s="50"/>
      <c r="R106" s="51"/>
      <c r="S106" s="52">
        <f>IF(D106&gt;0,1,0)</f>
        <v>0</v>
      </c>
      <c r="T106" s="52"/>
      <c r="U106" s="53"/>
      <c r="V106" s="53"/>
      <c r="W106" s="53"/>
      <c r="X106" s="53"/>
    </row>
    <row r="107" spans="1:27" s="14" customFormat="1" ht="15" customHeight="1">
      <c r="A107" s="4" t="s">
        <v>103</v>
      </c>
      <c r="B107" s="35"/>
      <c r="C107" s="40"/>
      <c r="D107" s="49">
        <v>1041</v>
      </c>
      <c r="E107" s="50">
        <v>168</v>
      </c>
      <c r="F107" s="51">
        <v>149</v>
      </c>
      <c r="G107" s="50">
        <v>603</v>
      </c>
      <c r="H107" s="51">
        <v>90</v>
      </c>
      <c r="I107" s="50">
        <v>773</v>
      </c>
      <c r="J107" s="51">
        <v>248</v>
      </c>
      <c r="K107" s="50">
        <v>672</v>
      </c>
      <c r="L107" s="51">
        <v>294</v>
      </c>
      <c r="M107" s="50">
        <v>455</v>
      </c>
      <c r="N107" s="51">
        <v>528</v>
      </c>
      <c r="O107" s="50">
        <v>373</v>
      </c>
      <c r="P107" s="51">
        <v>592</v>
      </c>
      <c r="Q107" s="50">
        <v>718</v>
      </c>
      <c r="R107" s="51">
        <v>283</v>
      </c>
      <c r="S107" s="52">
        <f>IF(D107&gt;0,1,0)</f>
        <v>1</v>
      </c>
      <c r="T107" s="52"/>
      <c r="U107" s="53">
        <f>IF(D109&gt;0,1,0)</f>
        <v>1</v>
      </c>
      <c r="V107" s="53" t="s">
        <v>134</v>
      </c>
      <c r="W107" s="53"/>
      <c r="X107" s="53"/>
      <c r="Y107"/>
      <c r="Z107"/>
      <c r="AA107"/>
    </row>
    <row r="108" spans="19:24" s="10" customFormat="1" ht="15" customHeight="1" thickBot="1">
      <c r="S108" s="52"/>
      <c r="T108" s="52"/>
      <c r="U108" s="64"/>
      <c r="V108" s="64"/>
      <c r="W108" s="64"/>
      <c r="X108" s="64"/>
    </row>
    <row r="109" spans="1:18" ht="15" customHeight="1" thickBot="1" thickTop="1">
      <c r="A109" s="26" t="s">
        <v>104</v>
      </c>
      <c r="B109" s="36">
        <f>B23+B47+B66+B82+B105</f>
        <v>154083</v>
      </c>
      <c r="C109" s="65">
        <f>D109/B109</f>
        <v>0.2512412141508148</v>
      </c>
      <c r="D109" s="61">
        <f>D23+D47+D66+D82+D105+D107</f>
        <v>38712</v>
      </c>
      <c r="E109" s="62">
        <f>E23+E47+E66+E82+E105+E107</f>
        <v>8741</v>
      </c>
      <c r="F109" s="63">
        <f>F23+F47+F66+F82+F105+F107</f>
        <v>3555</v>
      </c>
      <c r="G109" s="62">
        <f>G23+G47+G66+G82+G105+G107</f>
        <v>19941</v>
      </c>
      <c r="H109" s="63">
        <f>H23+H47+H66+H82+H105+H107</f>
        <v>4707</v>
      </c>
      <c r="I109" s="62">
        <f>I23+I47+I66+I82+I105+I107</f>
        <v>29000</v>
      </c>
      <c r="J109" s="63">
        <f>J23+J47+J66+J82+J105+J107</f>
        <v>8509</v>
      </c>
      <c r="K109" s="62">
        <f>K23+K47+K66+K82+K105+K107</f>
        <v>23500</v>
      </c>
      <c r="L109" s="63">
        <f>L23+L47+L66+L82+L105+L107</f>
        <v>11947</v>
      </c>
      <c r="M109" s="62">
        <f>M23+M47+M66+M82+M105+M107</f>
        <v>13444</v>
      </c>
      <c r="N109" s="63">
        <f>N23+N47+N66+N82+N105+N107</f>
        <v>23018</v>
      </c>
      <c r="O109" s="62">
        <f>O23+O47+O66+O82+O105+O107</f>
        <v>10981</v>
      </c>
      <c r="P109" s="63">
        <f>P23+P47+P66+P82+P105+P107</f>
        <v>24647</v>
      </c>
      <c r="Q109" s="62">
        <f>Q23+Q47+Q66+Q82+Q105+Q107</f>
        <v>26366</v>
      </c>
      <c r="R109" s="63">
        <f>R23+R47+R66+R82+R105+R107</f>
        <v>10605</v>
      </c>
    </row>
    <row r="110" spans="1:18" ht="15" customHeight="1" thickTop="1">
      <c r="A110" s="20" t="s">
        <v>105</v>
      </c>
      <c r="B110" s="37" t="s">
        <v>106</v>
      </c>
      <c r="C110" s="24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5" customHeight="1">
      <c r="A111" s="20" t="s">
        <v>107</v>
      </c>
      <c r="B111" s="35">
        <f>B109</f>
        <v>154083</v>
      </c>
      <c r="C111" s="24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5" customHeight="1">
      <c r="A112" s="21" t="s">
        <v>108</v>
      </c>
      <c r="B112" s="35">
        <f>D109</f>
        <v>38712</v>
      </c>
      <c r="C112" s="24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15" customHeight="1">
      <c r="A113" s="20" t="s">
        <v>109</v>
      </c>
      <c r="B113" s="38">
        <f>B112/B111</f>
        <v>0.2512412141508148</v>
      </c>
      <c r="C113" s="25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</sheetData>
  <printOptions gridLines="1" horizontalCentered="1" verticalCentered="1"/>
  <pageMargins left="0.75" right="0.75" top="0.75" bottom="0.5" header="0.5" footer="0.25"/>
  <pageSetup horizontalDpi="600" verticalDpi="600" orientation="landscape" paperSize="5" scale="90" r:id="rId1"/>
  <headerFooter alignWithMargins="0">
    <oddHeader>&amp;C&amp;"Arial,Bold"&amp;12General and Special 
Elections 
Official Results
November 3, 1998&amp;"Arial,Regular"&amp;10
</oddHeader>
    <oddFooter>&amp;L&amp;F &amp;A&amp;R&amp;P of &amp;N</oddFooter>
  </headerFooter>
  <rowBreaks count="5" manualBreakCount="5">
    <brk id="23" max="255" man="1"/>
    <brk id="47" max="255" man="1"/>
    <brk id="66" max="255" man="1"/>
    <brk id="82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Registrar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Registrar 1</dc:creator>
  <cp:keywords/>
  <dc:description/>
  <cp:lastModifiedBy>Office of the General Registrar</cp:lastModifiedBy>
  <cp:lastPrinted>1998-11-06T16:09:21Z</cp:lastPrinted>
  <dcterms:created xsi:type="dcterms:W3CDTF">1998-10-24T16:35:35Z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