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15228" windowHeight="11016"/>
  </bookViews>
  <sheets>
    <sheet name="Sheet1" sheetId="4" r:id="rId1"/>
    <sheet name="Sheet2" sheetId="1" r:id="rId2"/>
  </sheets>
  <definedNames>
    <definedName name="_xlnm.Print_Area" localSheetId="0">Sheet1!$A$1:$F$89</definedName>
    <definedName name="_xlnm.Print_Area" localSheetId="1">Sheet2!$A$1:$E$26</definedName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C79" i="4" l="1"/>
  <c r="C73" i="4"/>
  <c r="C67" i="4"/>
  <c r="C61" i="4"/>
  <c r="C55" i="4"/>
  <c r="C50" i="4"/>
  <c r="C44" i="4"/>
  <c r="B44" i="4"/>
  <c r="C38" i="4"/>
  <c r="C32" i="4"/>
  <c r="C22" i="4"/>
  <c r="C16" i="4"/>
  <c r="C10" i="4"/>
  <c r="C81" i="4" l="1"/>
  <c r="B67" i="4"/>
  <c r="B61" i="4"/>
  <c r="B55" i="4"/>
  <c r="B50" i="4"/>
  <c r="B38" i="4"/>
  <c r="B32" i="4"/>
  <c r="B22" i="4"/>
  <c r="B16" i="4"/>
  <c r="B10" i="4"/>
  <c r="B81" i="4" l="1"/>
  <c r="D16" i="1"/>
  <c r="D10" i="1"/>
  <c r="C16" i="1"/>
  <c r="C10" i="1"/>
  <c r="B10" i="1"/>
  <c r="B16" i="1"/>
</calcChain>
</file>

<file path=xl/sharedStrings.xml><?xml version="1.0" encoding="utf-8"?>
<sst xmlns="http://schemas.openxmlformats.org/spreadsheetml/2006/main" count="168" uniqueCount="97">
  <si>
    <t>County of Henrico</t>
  </si>
  <si>
    <t>BID TABULATION</t>
  </si>
  <si>
    <t>Payment Terms</t>
  </si>
  <si>
    <t>Delivery</t>
  </si>
  <si>
    <t>Net 30</t>
  </si>
  <si>
    <t>Yes</t>
  </si>
  <si>
    <t>Manufacturer</t>
  </si>
  <si>
    <t>Unit Price</t>
  </si>
  <si>
    <t xml:space="preserve">Model </t>
  </si>
  <si>
    <t>Addendum</t>
  </si>
  <si>
    <t>Bid # 12-9335-10EFEF</t>
  </si>
  <si>
    <t>Math Manipulatives</t>
  </si>
  <si>
    <t>BID DATE/TIME: Nov. 28, 2012;2:00p.m.</t>
  </si>
  <si>
    <t>Dept.:  Schools</t>
  </si>
  <si>
    <t>Total Bid Price for Item #1: (280 sets)</t>
  </si>
  <si>
    <t>Model #</t>
  </si>
  <si>
    <t>Total Bid Price for Item #2: (420 packs)</t>
  </si>
  <si>
    <r>
      <t>Item #2:</t>
    </r>
    <r>
      <rPr>
        <sz val="10"/>
        <rFont val="Arial"/>
        <family val="2"/>
      </rPr>
      <t xml:space="preserve"> Cuisenaire Rods,Multi-pak, Educators Outlet, #10721 or approved equal</t>
    </r>
  </si>
  <si>
    <r>
      <t xml:space="preserve">Item #1:  </t>
    </r>
    <r>
      <rPr>
        <sz val="10"/>
        <rFont val="Arial"/>
        <family val="2"/>
      </rPr>
      <t>AngLegs Classroom set,Nasco #TB24636T or approved equal</t>
    </r>
  </si>
  <si>
    <t>Learning Resources</t>
  </si>
  <si>
    <t>No</t>
  </si>
  <si>
    <t>Officequad, LLC</t>
  </si>
  <si>
    <r>
      <t xml:space="preserve">Learning Resources
</t>
    </r>
    <r>
      <rPr>
        <sz val="8"/>
        <rFont val="Arial"/>
        <family val="2"/>
      </rPr>
      <t>(10)LER4340,(1)LER4341,(1) LER4342
(1) Plastic Bin</t>
    </r>
    <r>
      <rPr>
        <sz val="10"/>
        <rFont val="Arial"/>
        <family val="2"/>
      </rPr>
      <t xml:space="preserve"> </t>
    </r>
  </si>
  <si>
    <t>CSSLR43</t>
  </si>
  <si>
    <t>LER7502</t>
  </si>
  <si>
    <t>CSSLR7502</t>
  </si>
  <si>
    <t>NASCO</t>
  </si>
  <si>
    <t>TB11524T</t>
  </si>
  <si>
    <t>7-21</t>
  </si>
  <si>
    <t>30 days net</t>
  </si>
  <si>
    <t>Educators Outlet, Inc.</t>
  </si>
  <si>
    <t>4340,4341,4342</t>
  </si>
  <si>
    <t xml:space="preserve">Learning Resources </t>
  </si>
  <si>
    <t>BID NO. 12-9335-10EF   Page 2</t>
  </si>
  <si>
    <t>Bid # 13-9457-8EF</t>
  </si>
  <si>
    <t xml:space="preserve">Furniture,Cafeteria </t>
  </si>
  <si>
    <t>BID NO. 13-9457-8EF   Page 1</t>
  </si>
  <si>
    <t>BID DATE/TIME: Sept. 18, 2013;11:00 a.m.</t>
  </si>
  <si>
    <r>
      <t xml:space="preserve">Item #1: </t>
    </r>
    <r>
      <rPr>
        <sz val="10"/>
        <rFont val="Arial"/>
        <family val="2"/>
      </rPr>
      <t xml:space="preserve"> Sico Communicator Mobile Folding Cafeteria Table,  elliptical top size 42” x 120” x 29” H, 12 attached stools, armor edge, vinyl backing sheet, color TBD, Model # TTQ51F02CS or approved equal</t>
    </r>
  </si>
  <si>
    <r>
      <t>Item #2:</t>
    </r>
    <r>
      <rPr>
        <sz val="10"/>
        <rFont val="Arial"/>
        <family val="2"/>
      </rPr>
      <t xml:space="preserve"> Sico Graduate Mobile Folding Cafeteria Table, octagon top size 60” diameter x 29”H, 8 attached stools, armor edge, vinyl backing sheet, color TBD, Model #TTG51F02CG or approved equal</t>
    </r>
  </si>
  <si>
    <t>Total bid Price for Item #1 (8)</t>
  </si>
  <si>
    <t>Total Bid Price for Item #2: (11)</t>
  </si>
  <si>
    <r>
      <t>Item #3:</t>
    </r>
    <r>
      <rPr>
        <sz val="10"/>
        <rFont val="Arial"/>
        <family val="2"/>
      </rPr>
      <t xml:space="preserve"> Sico Graduate ADA Mobile Folding Cafeteria Table, octagon top size 60” diameter x 32”H, 6 attached stools, 2 wheelchair spaces to include armor edge, vinyl backing sheet, color TBD, Model #TTG51F02CG or approved equal</t>
    </r>
  </si>
  <si>
    <r>
      <t>Item #4:</t>
    </r>
    <r>
      <rPr>
        <sz val="10"/>
        <rFont val="Arial"/>
        <family val="2"/>
      </rPr>
      <t xml:space="preserve"> Sico Pacer Mobile Folding Cafeteria Table, oval top size 60” x 66”, armor edge, vinyl backing sheet, color TBD, Model #EP175-165N-A or approved equal</t>
    </r>
  </si>
  <si>
    <r>
      <t>Item #5:</t>
    </r>
    <r>
      <rPr>
        <sz val="10"/>
        <rFont val="Arial"/>
        <family val="2"/>
      </rPr>
      <t xml:space="preserve"> ArtcoBell Discover 4 leg Stacking Chair, size A, Chrome Frame, Polypropelene Flexible Shell,  Model #D10A or approved equal</t>
    </r>
  </si>
  <si>
    <r>
      <t>Item #6:</t>
    </r>
    <r>
      <rPr>
        <sz val="10"/>
        <rFont val="Arial"/>
        <family val="2"/>
      </rPr>
      <t xml:space="preserve"> ISI NY Atrium Booth 6 Seater, All metaform FG components per specifications, Model #KABN-6-111 or approved equal</t>
    </r>
  </si>
  <si>
    <r>
      <t>Item #7:</t>
    </r>
    <r>
      <rPr>
        <sz val="10"/>
        <rFont val="Arial"/>
        <family val="2"/>
      </rPr>
      <t xml:space="preserve"> ISI Laminate Eating Counter with Backsplash and Privacy Panel, counter to be 20” x 11’, privacy panel to be 30” x 11’, laminate grade 4-6, Model #MTO-ECPP-11 or approved equal</t>
    </r>
  </si>
  <si>
    <r>
      <t>Item #8:</t>
    </r>
    <r>
      <rPr>
        <sz val="10"/>
        <rFont val="Arial"/>
        <family val="2"/>
      </rPr>
      <t xml:space="preserve"> ISI Stella Aluminum Café Stool with Cast Aluminum Seat, anodized aluminum frame with clear coat, nylon glides, Model #80-10-911 or approved equal</t>
    </r>
  </si>
  <si>
    <r>
      <t>Item #9:</t>
    </r>
    <r>
      <rPr>
        <sz val="10"/>
        <rFont val="Arial"/>
        <family val="2"/>
      </rPr>
      <t xml:space="preserve"> ISI Delta Double Trash Unit with Laminate Tray, Model #MTO-TUD20-0N or approved equal</t>
    </r>
  </si>
  <si>
    <r>
      <t>Item #10:</t>
    </r>
    <r>
      <rPr>
        <sz val="10"/>
        <rFont val="Arial"/>
        <family val="2"/>
      </rPr>
      <t xml:space="preserve"> ISI EDU Condiment Center with Laminate Top, size 6’ long, triple locking storage, grade 4 laminate, Model #MTO-CC-LL or approved equal</t>
    </r>
  </si>
  <si>
    <r>
      <t>Item #11:</t>
    </r>
    <r>
      <rPr>
        <sz val="10"/>
        <rFont val="Arial"/>
        <family val="2"/>
      </rPr>
      <t xml:space="preserve"> ISI Counter supports, powder coated steel, 12x15  made from 1” square tubing Model # S-Q535 or approved equal</t>
    </r>
  </si>
  <si>
    <r>
      <t>Item #12:</t>
    </r>
    <r>
      <rPr>
        <sz val="10"/>
        <rFont val="Arial"/>
        <family val="2"/>
      </rPr>
      <t xml:space="preserve"> ISI Counter Supports Standard clip down bar height, Model #S-D813 or approved equal</t>
    </r>
  </si>
  <si>
    <t>Delivery:</t>
  </si>
  <si>
    <t>Payment Terms:</t>
  </si>
  <si>
    <t>Addendum #1 Acknowldeged</t>
  </si>
  <si>
    <t>Total Bid Price for Item #3: (2)</t>
  </si>
  <si>
    <t>Total Bid Price for Item #4: (10)</t>
  </si>
  <si>
    <t>Total Bid Price for Item #5: (76)</t>
  </si>
  <si>
    <t>Total Bid Price for Item #6: (8)</t>
  </si>
  <si>
    <t>Total Bid Price for Item #7: (4)</t>
  </si>
  <si>
    <t>Total Bid Price for Item #8: (24)</t>
  </si>
  <si>
    <t>Total Bid Price for Item #9: (2)</t>
  </si>
  <si>
    <t>Total Bid Price for Item #10: (1)</t>
  </si>
  <si>
    <t>Total Bid Price for Item #11: (24)</t>
  </si>
  <si>
    <t>Total Bid Price for Item #12: (8)</t>
  </si>
  <si>
    <t>TOTAL BID PRICE ITEMS 1-12</t>
  </si>
  <si>
    <t>Delta Graphic, Inc</t>
  </si>
  <si>
    <t>TTQ51F02CS</t>
  </si>
  <si>
    <t>Sico</t>
  </si>
  <si>
    <t>TTG51F02CG</t>
  </si>
  <si>
    <t>EP175-165N-A</t>
  </si>
  <si>
    <t>ArtcoBell</t>
  </si>
  <si>
    <t>D10A</t>
  </si>
  <si>
    <t>ISI</t>
  </si>
  <si>
    <t>KABN-6-111</t>
  </si>
  <si>
    <t>MTO-ECPP-11</t>
  </si>
  <si>
    <t>80-10-911</t>
  </si>
  <si>
    <t>MTO-CC-LLEDU</t>
  </si>
  <si>
    <t>MTO-TUD20-ON</t>
  </si>
  <si>
    <t>S-Q535</t>
  </si>
  <si>
    <t>S-D813</t>
  </si>
  <si>
    <t>Price included in Item #7</t>
  </si>
  <si>
    <t>60 Calendar Days</t>
  </si>
  <si>
    <t>Commonwealth School Equipment Company</t>
  </si>
  <si>
    <t>Palmer Hamilton</t>
  </si>
  <si>
    <t>59T082912-OELS12</t>
  </si>
  <si>
    <t>22M032-960EL</t>
  </si>
  <si>
    <t>ASSDEC</t>
  </si>
  <si>
    <t>PHPR-60</t>
  </si>
  <si>
    <t>EC20-11PP30</t>
  </si>
  <si>
    <t>PH800BS-528</t>
  </si>
  <si>
    <t>WR32-SHLF-DBL</t>
  </si>
  <si>
    <t>CSTMCON-CAB</t>
  </si>
  <si>
    <t>BRKT-1518</t>
  </si>
  <si>
    <t>PH-PIN-LEGISU</t>
  </si>
  <si>
    <t>59T062960-OCS8</t>
  </si>
  <si>
    <t>59T063260-OCS6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</si>
</sst>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/>
    </xf>
    <xf numFmtId="44" fontId="4" fillId="0" borderId="1" xfId="0" applyNumberFormat="1" applyFont="1" applyBorder="1" applyAlignment="1">
      <alignment horizontal="right"/>
    </xf>
    <xf numFmtId="44" fontId="2" fillId="0" borderId="1" xfId="0" applyNumberFormat="1" applyFont="1" applyBorder="1" applyAlignment="1">
      <alignment horizontal="right"/>
    </xf>
    <xf numFmtId="0" fontId="0" fillId="0" borderId="1" xfId="0" applyBorder="1"/>
    <xf numFmtId="164" fontId="2" fillId="0" borderId="2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3" xfId="0" applyFont="1" applyFill="1" applyBorder="1"/>
    <xf numFmtId="0" fontId="0" fillId="0" borderId="4" xfId="0" applyBorder="1"/>
    <xf numFmtId="0" fontId="0" fillId="0" borderId="1" xfId="0" applyBorder="1" applyAlignment="1">
      <alignment horizontal="right"/>
    </xf>
    <xf numFmtId="164" fontId="2" fillId="0" borderId="1" xfId="0" applyNumberFormat="1" applyFont="1" applyBorder="1" applyAlignment="1">
      <alignment horizontal="center" wrapText="1"/>
    </xf>
    <xf numFmtId="4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3" fillId="0" borderId="2" xfId="0" applyNumberFormat="1" applyFont="1" applyBorder="1" applyAlignment="1">
      <alignment horizontal="right" wrapText="1"/>
    </xf>
    <xf numFmtId="4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2" fillId="0" borderId="3" xfId="0" applyFont="1" applyBorder="1"/>
    <xf numFmtId="164" fontId="4" fillId="0" borderId="4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2" fillId="0" borderId="8" xfId="0" applyNumberFormat="1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zoomScaleNormal="100" workbookViewId="0">
      <selection activeCell="B3" sqref="B3:F3"/>
    </sheetView>
  </sheetViews>
  <sheetFormatPr defaultRowHeight="13.2" x14ac:dyDescent="0.25"/>
  <cols>
    <col min="1" max="1" width="37.33203125" customWidth="1"/>
    <col min="2" max="2" width="17.6640625" style="17" customWidth="1"/>
    <col min="3" max="4" width="18.33203125" customWidth="1"/>
    <col min="5" max="5" width="17.33203125" customWidth="1"/>
    <col min="6" max="6" width="19" customWidth="1"/>
  </cols>
  <sheetData>
    <row r="1" spans="1:6" ht="28.2" customHeight="1" x14ac:dyDescent="0.3">
      <c r="A1" s="1" t="s">
        <v>0</v>
      </c>
      <c r="B1" s="36" t="s">
        <v>34</v>
      </c>
      <c r="C1" s="37"/>
      <c r="D1" s="37"/>
      <c r="E1" s="37"/>
      <c r="F1" s="37"/>
    </row>
    <row r="2" spans="1:6" ht="28.2" customHeight="1" x14ac:dyDescent="0.3">
      <c r="A2" s="2" t="s">
        <v>1</v>
      </c>
      <c r="B2" s="38" t="s">
        <v>35</v>
      </c>
      <c r="C2" s="39"/>
      <c r="D2" s="39"/>
      <c r="E2" s="39"/>
      <c r="F2" s="39"/>
    </row>
    <row r="3" spans="1:6" ht="24.6" customHeight="1" x14ac:dyDescent="0.3">
      <c r="A3" s="3" t="s">
        <v>36</v>
      </c>
      <c r="B3" s="40"/>
      <c r="C3" s="41"/>
      <c r="D3" s="41"/>
      <c r="E3" s="41"/>
      <c r="F3" s="41"/>
    </row>
    <row r="4" spans="1:6" ht="22.95" customHeight="1" x14ac:dyDescent="0.25">
      <c r="A4" s="4" t="s">
        <v>37</v>
      </c>
      <c r="B4" s="42"/>
      <c r="C4" s="43"/>
      <c r="D4" s="43"/>
      <c r="E4" s="43"/>
      <c r="F4" s="44"/>
    </row>
    <row r="5" spans="1:6" ht="39.6" customHeight="1" x14ac:dyDescent="0.3">
      <c r="A5" s="31" t="s">
        <v>13</v>
      </c>
      <c r="B5" s="34" t="s">
        <v>66</v>
      </c>
      <c r="C5" s="26" t="s">
        <v>83</v>
      </c>
      <c r="D5" s="10"/>
      <c r="E5" s="21"/>
      <c r="F5" s="21"/>
    </row>
    <row r="6" spans="1:6" ht="66.599999999999994" customHeight="1" x14ac:dyDescent="0.25">
      <c r="A6" s="4" t="s">
        <v>38</v>
      </c>
      <c r="B6" s="10"/>
      <c r="C6" s="10"/>
      <c r="D6" s="10"/>
      <c r="E6" s="10"/>
      <c r="F6" s="10"/>
    </row>
    <row r="7" spans="1:6" x14ac:dyDescent="0.25">
      <c r="A7" s="3" t="s">
        <v>6</v>
      </c>
      <c r="B7" s="19" t="s">
        <v>68</v>
      </c>
      <c r="C7" s="16" t="s">
        <v>84</v>
      </c>
      <c r="D7" s="7"/>
      <c r="E7" s="16"/>
      <c r="F7" s="16"/>
    </row>
    <row r="8" spans="1:6" x14ac:dyDescent="0.25">
      <c r="A8" s="3" t="s">
        <v>8</v>
      </c>
      <c r="B8" s="19" t="s">
        <v>67</v>
      </c>
      <c r="C8" s="7" t="s">
        <v>85</v>
      </c>
      <c r="D8" s="19"/>
      <c r="E8" s="7"/>
      <c r="F8" s="22"/>
    </row>
    <row r="9" spans="1:6" x14ac:dyDescent="0.25">
      <c r="A9" s="3" t="s">
        <v>7</v>
      </c>
      <c r="B9" s="16">
        <v>1410</v>
      </c>
      <c r="C9" s="7">
        <v>1515</v>
      </c>
      <c r="D9" s="7"/>
      <c r="E9" s="7"/>
      <c r="F9" s="7"/>
    </row>
    <row r="10" spans="1:6" x14ac:dyDescent="0.25">
      <c r="A10" s="3" t="s">
        <v>40</v>
      </c>
      <c r="B10" s="16">
        <f>(8*B9)</f>
        <v>11280</v>
      </c>
      <c r="C10" s="16">
        <f>(8*C9)</f>
        <v>12120</v>
      </c>
      <c r="D10" s="7"/>
      <c r="E10" s="7"/>
      <c r="F10" s="7"/>
    </row>
    <row r="11" spans="1:6" x14ac:dyDescent="0.25">
      <c r="A11" s="3"/>
      <c r="B11" s="16"/>
      <c r="C11" s="7"/>
      <c r="D11" s="7"/>
      <c r="E11" s="7"/>
      <c r="F11" s="7"/>
    </row>
    <row r="12" spans="1:6" ht="66" x14ac:dyDescent="0.25">
      <c r="A12" s="4" t="s">
        <v>39</v>
      </c>
      <c r="B12" s="16"/>
      <c r="C12" s="7"/>
      <c r="D12" s="7"/>
      <c r="E12" s="7"/>
      <c r="F12" s="7"/>
    </row>
    <row r="13" spans="1:6" x14ac:dyDescent="0.25">
      <c r="A13" s="3" t="s">
        <v>6</v>
      </c>
      <c r="B13" s="19" t="s">
        <v>68</v>
      </c>
      <c r="C13" s="19" t="s">
        <v>84</v>
      </c>
      <c r="D13" s="7"/>
      <c r="E13" s="16"/>
      <c r="F13" s="16"/>
    </row>
    <row r="14" spans="1:6" x14ac:dyDescent="0.25">
      <c r="A14" s="3" t="s">
        <v>15</v>
      </c>
      <c r="B14" s="16" t="s">
        <v>69</v>
      </c>
      <c r="C14" s="19" t="s">
        <v>95</v>
      </c>
      <c r="D14" s="7"/>
      <c r="E14" s="7"/>
      <c r="F14" s="22"/>
    </row>
    <row r="15" spans="1:6" x14ac:dyDescent="0.25">
      <c r="A15" s="3" t="s">
        <v>7</v>
      </c>
      <c r="B15" s="16">
        <v>980</v>
      </c>
      <c r="C15" s="7">
        <v>1125</v>
      </c>
      <c r="D15" s="7"/>
      <c r="E15" s="7"/>
      <c r="F15" s="7"/>
    </row>
    <row r="16" spans="1:6" x14ac:dyDescent="0.25">
      <c r="A16" s="3" t="s">
        <v>41</v>
      </c>
      <c r="B16" s="16">
        <f>(11*B15)</f>
        <v>10780</v>
      </c>
      <c r="C16" s="16">
        <f>(11*C15)</f>
        <v>12375</v>
      </c>
      <c r="D16" s="16"/>
      <c r="E16" s="16"/>
      <c r="F16" s="16"/>
    </row>
    <row r="17" spans="1:6" x14ac:dyDescent="0.25">
      <c r="A17" s="3"/>
      <c r="B17" s="16"/>
      <c r="C17" s="16"/>
      <c r="D17" s="16"/>
      <c r="E17" s="16"/>
      <c r="F17" s="16"/>
    </row>
    <row r="18" spans="1:6" ht="80.400000000000006" customHeight="1" x14ac:dyDescent="0.25">
      <c r="A18" s="4" t="s">
        <v>42</v>
      </c>
      <c r="B18" s="16"/>
      <c r="C18" s="16"/>
      <c r="D18" s="16"/>
      <c r="E18" s="16"/>
      <c r="F18" s="16"/>
    </row>
    <row r="19" spans="1:6" x14ac:dyDescent="0.25">
      <c r="A19" s="3" t="s">
        <v>6</v>
      </c>
      <c r="B19" s="16" t="s">
        <v>68</v>
      </c>
      <c r="C19" s="16" t="s">
        <v>84</v>
      </c>
      <c r="D19" s="16"/>
      <c r="E19" s="16"/>
      <c r="F19" s="16"/>
    </row>
    <row r="20" spans="1:6" x14ac:dyDescent="0.25">
      <c r="A20" s="3" t="s">
        <v>15</v>
      </c>
      <c r="B20" s="16" t="s">
        <v>69</v>
      </c>
      <c r="C20" s="16" t="s">
        <v>96</v>
      </c>
      <c r="D20" s="16"/>
      <c r="E20" s="16"/>
      <c r="F20" s="16"/>
    </row>
    <row r="21" spans="1:6" x14ac:dyDescent="0.25">
      <c r="A21" s="3" t="s">
        <v>7</v>
      </c>
      <c r="B21" s="16">
        <v>907</v>
      </c>
      <c r="C21" s="16">
        <v>1242</v>
      </c>
      <c r="D21" s="16"/>
      <c r="E21" s="16"/>
      <c r="F21" s="16"/>
    </row>
    <row r="22" spans="1:6" x14ac:dyDescent="0.25">
      <c r="A22" s="3" t="s">
        <v>55</v>
      </c>
      <c r="B22" s="16">
        <f>(2*B21)</f>
        <v>1814</v>
      </c>
      <c r="C22" s="16">
        <f>(2*C21)</f>
        <v>2484</v>
      </c>
      <c r="D22" s="16"/>
      <c r="E22" s="16"/>
      <c r="F22" s="16"/>
    </row>
    <row r="23" spans="1:6" x14ac:dyDescent="0.25">
      <c r="A23" s="3"/>
      <c r="B23" s="16"/>
      <c r="C23" s="16"/>
      <c r="D23" s="16"/>
      <c r="E23" s="16"/>
      <c r="F23" s="16"/>
    </row>
    <row r="24" spans="1:6" x14ac:dyDescent="0.25">
      <c r="A24" s="3"/>
      <c r="B24" s="16"/>
      <c r="C24" s="16"/>
      <c r="D24" s="16"/>
      <c r="E24" s="16"/>
      <c r="F24" s="16"/>
    </row>
    <row r="25" spans="1:6" x14ac:dyDescent="0.25">
      <c r="A25" s="3"/>
      <c r="B25" s="16"/>
      <c r="C25" s="16"/>
      <c r="D25" s="16"/>
      <c r="E25" s="16"/>
      <c r="F25" s="16"/>
    </row>
    <row r="26" spans="1:6" x14ac:dyDescent="0.25">
      <c r="A26" s="3"/>
      <c r="B26" s="16"/>
      <c r="C26" s="16"/>
      <c r="D26" s="16"/>
      <c r="E26" s="16"/>
      <c r="F26" s="16"/>
    </row>
    <row r="27" spans="1:6" x14ac:dyDescent="0.25">
      <c r="A27" s="3"/>
      <c r="B27" s="16"/>
      <c r="C27" s="16"/>
      <c r="D27" s="16"/>
      <c r="E27" s="16"/>
      <c r="F27" s="16"/>
    </row>
    <row r="28" spans="1:6" ht="52.8" x14ac:dyDescent="0.25">
      <c r="A28" s="4" t="s">
        <v>43</v>
      </c>
      <c r="B28" s="16"/>
      <c r="C28" s="16"/>
      <c r="D28" s="16"/>
      <c r="E28" s="16"/>
      <c r="F28" s="16"/>
    </row>
    <row r="29" spans="1:6" x14ac:dyDescent="0.25">
      <c r="A29" s="3" t="s">
        <v>6</v>
      </c>
      <c r="B29" s="16" t="s">
        <v>68</v>
      </c>
      <c r="C29" s="16" t="s">
        <v>84</v>
      </c>
      <c r="D29" s="16"/>
      <c r="E29" s="16"/>
      <c r="F29" s="16"/>
    </row>
    <row r="30" spans="1:6" x14ac:dyDescent="0.25">
      <c r="A30" s="3" t="s">
        <v>15</v>
      </c>
      <c r="B30" s="16" t="s">
        <v>70</v>
      </c>
      <c r="C30" s="16" t="s">
        <v>86</v>
      </c>
      <c r="D30" s="16"/>
      <c r="E30" s="16"/>
      <c r="F30" s="16"/>
    </row>
    <row r="31" spans="1:6" x14ac:dyDescent="0.25">
      <c r="A31" s="3" t="s">
        <v>7</v>
      </c>
      <c r="B31" s="16">
        <v>580</v>
      </c>
      <c r="C31" s="16">
        <v>541</v>
      </c>
      <c r="D31" s="16"/>
      <c r="E31" s="16"/>
      <c r="F31" s="16"/>
    </row>
    <row r="32" spans="1:6" x14ac:dyDescent="0.25">
      <c r="A32" s="3" t="s">
        <v>56</v>
      </c>
      <c r="B32" s="16">
        <f>(10*B31)</f>
        <v>5800</v>
      </c>
      <c r="C32" s="16">
        <f>(10*C31)</f>
        <v>5410</v>
      </c>
      <c r="D32" s="16"/>
      <c r="E32" s="16"/>
      <c r="F32" s="16"/>
    </row>
    <row r="33" spans="1:6" x14ac:dyDescent="0.25">
      <c r="A33" s="3"/>
      <c r="B33" s="16"/>
      <c r="C33" s="16"/>
      <c r="D33" s="16"/>
      <c r="E33" s="16"/>
      <c r="F33" s="16"/>
    </row>
    <row r="34" spans="1:6" ht="52.8" x14ac:dyDescent="0.25">
      <c r="A34" s="4" t="s">
        <v>44</v>
      </c>
      <c r="B34" s="16"/>
      <c r="C34" s="16"/>
      <c r="D34" s="16"/>
      <c r="E34" s="16"/>
      <c r="F34" s="16"/>
    </row>
    <row r="35" spans="1:6" x14ac:dyDescent="0.25">
      <c r="A35" s="3" t="s">
        <v>6</v>
      </c>
      <c r="B35" s="16" t="s">
        <v>71</v>
      </c>
      <c r="C35" s="16" t="s">
        <v>84</v>
      </c>
      <c r="D35" s="16"/>
      <c r="E35" s="16"/>
      <c r="F35" s="16"/>
    </row>
    <row r="36" spans="1:6" x14ac:dyDescent="0.25">
      <c r="A36" s="3" t="s">
        <v>15</v>
      </c>
      <c r="B36" s="16" t="s">
        <v>72</v>
      </c>
      <c r="C36" s="16" t="s">
        <v>87</v>
      </c>
      <c r="D36" s="16"/>
      <c r="E36" s="16"/>
      <c r="F36" s="16"/>
    </row>
    <row r="37" spans="1:6" x14ac:dyDescent="0.25">
      <c r="A37" s="3" t="s">
        <v>7</v>
      </c>
      <c r="B37" s="16">
        <v>42.2</v>
      </c>
      <c r="C37" s="16">
        <v>63</v>
      </c>
      <c r="D37" s="16"/>
      <c r="E37" s="16"/>
      <c r="F37" s="16"/>
    </row>
    <row r="38" spans="1:6" x14ac:dyDescent="0.25">
      <c r="A38" s="3" t="s">
        <v>57</v>
      </c>
      <c r="B38" s="16">
        <f>(76*B37)</f>
        <v>3207.2000000000003</v>
      </c>
      <c r="C38" s="16">
        <f>(76*C37)</f>
        <v>4788</v>
      </c>
      <c r="D38" s="16"/>
      <c r="E38" s="16"/>
      <c r="F38" s="16"/>
    </row>
    <row r="39" spans="1:6" x14ac:dyDescent="0.25">
      <c r="A39" s="3"/>
      <c r="B39" s="16"/>
      <c r="C39" s="16"/>
      <c r="D39" s="16"/>
      <c r="E39" s="16"/>
      <c r="F39" s="16"/>
    </row>
    <row r="40" spans="1:6" ht="52.8" x14ac:dyDescent="0.25">
      <c r="A40" s="4" t="s">
        <v>45</v>
      </c>
      <c r="B40" s="16"/>
      <c r="C40" s="16"/>
      <c r="D40" s="16"/>
      <c r="E40" s="16"/>
      <c r="F40" s="16"/>
    </row>
    <row r="41" spans="1:6" x14ac:dyDescent="0.25">
      <c r="A41" s="3" t="s">
        <v>6</v>
      </c>
      <c r="B41" s="16" t="s">
        <v>73</v>
      </c>
      <c r="C41" s="16" t="s">
        <v>84</v>
      </c>
      <c r="D41" s="16"/>
      <c r="E41" s="16"/>
      <c r="F41" s="16"/>
    </row>
    <row r="42" spans="1:6" x14ac:dyDescent="0.25">
      <c r="A42" s="3" t="s">
        <v>15</v>
      </c>
      <c r="B42" s="16" t="s">
        <v>74</v>
      </c>
      <c r="C42" s="16" t="s">
        <v>88</v>
      </c>
      <c r="D42" s="16"/>
      <c r="E42" s="16"/>
      <c r="F42" s="16"/>
    </row>
    <row r="43" spans="1:6" x14ac:dyDescent="0.25">
      <c r="A43" s="3" t="s">
        <v>7</v>
      </c>
      <c r="B43" s="16">
        <v>3145</v>
      </c>
      <c r="C43" s="16">
        <v>3663</v>
      </c>
      <c r="D43" s="16"/>
      <c r="E43" s="16"/>
      <c r="F43" s="16"/>
    </row>
    <row r="44" spans="1:6" x14ac:dyDescent="0.25">
      <c r="A44" s="3" t="s">
        <v>58</v>
      </c>
      <c r="B44" s="16">
        <f>(8*B43)</f>
        <v>25160</v>
      </c>
      <c r="C44" s="16">
        <f>(8*C43)</f>
        <v>29304</v>
      </c>
      <c r="D44" s="16"/>
      <c r="E44" s="16"/>
      <c r="F44" s="16"/>
    </row>
    <row r="45" spans="1:6" x14ac:dyDescent="0.25">
      <c r="A45" s="3"/>
      <c r="B45" s="16"/>
      <c r="C45" s="16"/>
      <c r="D45" s="16"/>
      <c r="E45" s="16"/>
      <c r="F45" s="16"/>
    </row>
    <row r="46" spans="1:6" ht="66" x14ac:dyDescent="0.25">
      <c r="A46" s="4" t="s">
        <v>46</v>
      </c>
      <c r="B46" s="16"/>
      <c r="C46" s="16"/>
      <c r="D46" s="16"/>
      <c r="E46" s="16"/>
      <c r="F46" s="16"/>
    </row>
    <row r="47" spans="1:6" x14ac:dyDescent="0.25">
      <c r="A47" s="3" t="s">
        <v>6</v>
      </c>
      <c r="B47" s="16" t="s">
        <v>73</v>
      </c>
      <c r="C47" s="16" t="s">
        <v>84</v>
      </c>
      <c r="D47" s="16"/>
      <c r="E47" s="16"/>
      <c r="F47" s="16"/>
    </row>
    <row r="48" spans="1:6" x14ac:dyDescent="0.25">
      <c r="A48" s="3" t="s">
        <v>15</v>
      </c>
      <c r="B48" s="16" t="s">
        <v>75</v>
      </c>
      <c r="C48" s="16" t="s">
        <v>89</v>
      </c>
      <c r="D48" s="16"/>
      <c r="E48" s="16"/>
      <c r="F48" s="16"/>
    </row>
    <row r="49" spans="1:6" x14ac:dyDescent="0.25">
      <c r="A49" s="3" t="s">
        <v>7</v>
      </c>
      <c r="B49" s="16">
        <v>1258</v>
      </c>
      <c r="C49" s="16">
        <v>2075</v>
      </c>
      <c r="D49" s="16"/>
      <c r="E49" s="16"/>
      <c r="F49" s="16"/>
    </row>
    <row r="50" spans="1:6" x14ac:dyDescent="0.25">
      <c r="A50" s="3" t="s">
        <v>59</v>
      </c>
      <c r="B50" s="16">
        <f>(4*B49)</f>
        <v>5032</v>
      </c>
      <c r="C50" s="16">
        <f>(4*C49)</f>
        <v>8300</v>
      </c>
      <c r="D50" s="16"/>
      <c r="E50" s="16"/>
      <c r="F50" s="16"/>
    </row>
    <row r="51" spans="1:6" ht="52.8" x14ac:dyDescent="0.25">
      <c r="A51" s="4" t="s">
        <v>47</v>
      </c>
      <c r="B51" s="16"/>
      <c r="C51" s="16"/>
      <c r="D51" s="16"/>
      <c r="E51" s="16"/>
      <c r="F51" s="16"/>
    </row>
    <row r="52" spans="1:6" x14ac:dyDescent="0.25">
      <c r="A52" s="3" t="s">
        <v>6</v>
      </c>
      <c r="B52" s="16" t="s">
        <v>73</v>
      </c>
      <c r="C52" s="35" t="s">
        <v>84</v>
      </c>
      <c r="D52" s="16"/>
      <c r="E52" s="16"/>
      <c r="F52" s="16"/>
    </row>
    <row r="53" spans="1:6" x14ac:dyDescent="0.25">
      <c r="A53" s="3" t="s">
        <v>15</v>
      </c>
      <c r="B53" s="16" t="s">
        <v>76</v>
      </c>
      <c r="C53" s="16" t="s">
        <v>90</v>
      </c>
      <c r="D53" s="16"/>
      <c r="E53" s="16"/>
      <c r="F53" s="16"/>
    </row>
    <row r="54" spans="1:6" x14ac:dyDescent="0.25">
      <c r="A54" s="3" t="s">
        <v>7</v>
      </c>
      <c r="B54" s="16">
        <v>211</v>
      </c>
      <c r="C54" s="16">
        <v>230</v>
      </c>
      <c r="D54" s="16"/>
      <c r="E54" s="16"/>
      <c r="F54" s="16"/>
    </row>
    <row r="55" spans="1:6" x14ac:dyDescent="0.25">
      <c r="A55" s="3" t="s">
        <v>60</v>
      </c>
      <c r="B55" s="16">
        <f>(24*B54)</f>
        <v>5064</v>
      </c>
      <c r="C55" s="16">
        <f>(24*C54)</f>
        <v>5520</v>
      </c>
      <c r="D55" s="16"/>
      <c r="E55" s="16"/>
      <c r="F55" s="16"/>
    </row>
    <row r="56" spans="1:6" x14ac:dyDescent="0.25">
      <c r="A56" s="3"/>
      <c r="B56" s="16"/>
      <c r="C56" s="16"/>
      <c r="D56" s="16"/>
      <c r="E56" s="16"/>
      <c r="F56" s="16"/>
    </row>
    <row r="57" spans="1:6" ht="39.6" x14ac:dyDescent="0.25">
      <c r="A57" s="4" t="s">
        <v>48</v>
      </c>
      <c r="B57" s="16"/>
      <c r="C57" s="16"/>
      <c r="D57" s="16"/>
      <c r="E57" s="16"/>
      <c r="F57" s="16"/>
    </row>
    <row r="58" spans="1:6" x14ac:dyDescent="0.25">
      <c r="A58" s="3" t="s">
        <v>6</v>
      </c>
      <c r="B58" s="16" t="s">
        <v>73</v>
      </c>
      <c r="C58" s="16" t="s">
        <v>84</v>
      </c>
      <c r="D58" s="16"/>
      <c r="E58" s="16"/>
      <c r="F58" s="16"/>
    </row>
    <row r="59" spans="1:6" x14ac:dyDescent="0.25">
      <c r="A59" s="3" t="s">
        <v>15</v>
      </c>
      <c r="B59" s="16" t="s">
        <v>78</v>
      </c>
      <c r="C59" s="16" t="s">
        <v>91</v>
      </c>
      <c r="D59" s="16"/>
      <c r="E59" s="16"/>
      <c r="F59" s="16"/>
    </row>
    <row r="60" spans="1:6" x14ac:dyDescent="0.25">
      <c r="A60" s="3" t="s">
        <v>7</v>
      </c>
      <c r="B60" s="16">
        <v>1883</v>
      </c>
      <c r="C60" s="16">
        <v>2757</v>
      </c>
      <c r="D60" s="16"/>
      <c r="E60" s="16"/>
      <c r="F60" s="16"/>
    </row>
    <row r="61" spans="1:6" x14ac:dyDescent="0.25">
      <c r="A61" s="3" t="s">
        <v>61</v>
      </c>
      <c r="B61" s="16">
        <f>(2*B60)</f>
        <v>3766</v>
      </c>
      <c r="C61" s="16">
        <f>(2*C60)</f>
        <v>5514</v>
      </c>
      <c r="D61" s="16"/>
      <c r="E61" s="16"/>
      <c r="F61" s="16"/>
    </row>
    <row r="62" spans="1:6" x14ac:dyDescent="0.25">
      <c r="A62" s="3"/>
      <c r="B62" s="16"/>
      <c r="C62" s="16"/>
      <c r="D62" s="16"/>
      <c r="E62" s="16"/>
      <c r="F62" s="16"/>
    </row>
    <row r="63" spans="1:6" ht="52.8" x14ac:dyDescent="0.25">
      <c r="A63" s="4" t="s">
        <v>49</v>
      </c>
      <c r="B63" s="16"/>
      <c r="C63" s="16"/>
      <c r="D63" s="16"/>
      <c r="E63" s="16"/>
      <c r="F63" s="16"/>
    </row>
    <row r="64" spans="1:6" x14ac:dyDescent="0.25">
      <c r="A64" s="3" t="s">
        <v>6</v>
      </c>
      <c r="B64" s="16" t="s">
        <v>73</v>
      </c>
      <c r="C64" s="16" t="s">
        <v>84</v>
      </c>
      <c r="D64" s="16"/>
      <c r="E64" s="16"/>
      <c r="F64" s="16"/>
    </row>
    <row r="65" spans="1:6" x14ac:dyDescent="0.25">
      <c r="A65" s="3" t="s">
        <v>15</v>
      </c>
      <c r="B65" s="16" t="s">
        <v>77</v>
      </c>
      <c r="C65" s="16" t="s">
        <v>92</v>
      </c>
      <c r="D65" s="16"/>
      <c r="E65" s="16"/>
      <c r="F65" s="16"/>
    </row>
    <row r="66" spans="1:6" x14ac:dyDescent="0.25">
      <c r="A66" s="3" t="s">
        <v>7</v>
      </c>
      <c r="B66" s="16">
        <v>4351</v>
      </c>
      <c r="C66" s="16">
        <v>3315</v>
      </c>
      <c r="D66" s="16"/>
      <c r="E66" s="16"/>
      <c r="F66" s="16"/>
    </row>
    <row r="67" spans="1:6" x14ac:dyDescent="0.25">
      <c r="A67" s="3" t="s">
        <v>62</v>
      </c>
      <c r="B67" s="16">
        <f>(1*B66)</f>
        <v>4351</v>
      </c>
      <c r="C67" s="16">
        <f>(1*C66)</f>
        <v>3315</v>
      </c>
      <c r="D67" s="16"/>
      <c r="E67" s="16"/>
      <c r="F67" s="16"/>
    </row>
    <row r="68" spans="1:6" x14ac:dyDescent="0.25">
      <c r="A68" s="3"/>
      <c r="B68" s="16"/>
      <c r="C68" s="16"/>
      <c r="D68" s="16"/>
      <c r="E68" s="16"/>
      <c r="F68" s="16"/>
    </row>
    <row r="69" spans="1:6" ht="39.6" x14ac:dyDescent="0.25">
      <c r="A69" s="4" t="s">
        <v>50</v>
      </c>
      <c r="B69" s="16"/>
      <c r="C69" s="16"/>
      <c r="D69" s="16"/>
      <c r="E69" s="16"/>
      <c r="F69" s="16"/>
    </row>
    <row r="70" spans="1:6" x14ac:dyDescent="0.25">
      <c r="A70" s="3" t="s">
        <v>6</v>
      </c>
      <c r="B70" s="16" t="s">
        <v>73</v>
      </c>
      <c r="C70" s="16" t="s">
        <v>84</v>
      </c>
      <c r="D70" s="16"/>
      <c r="E70" s="16"/>
      <c r="F70" s="16"/>
    </row>
    <row r="71" spans="1:6" x14ac:dyDescent="0.25">
      <c r="A71" s="3" t="s">
        <v>15</v>
      </c>
      <c r="B71" s="16" t="s">
        <v>79</v>
      </c>
      <c r="C71" s="16" t="s">
        <v>93</v>
      </c>
      <c r="D71" s="16"/>
      <c r="E71" s="16"/>
      <c r="F71" s="16"/>
    </row>
    <row r="72" spans="1:6" x14ac:dyDescent="0.25">
      <c r="A72" s="3" t="s">
        <v>7</v>
      </c>
      <c r="B72" s="33" t="s">
        <v>81</v>
      </c>
      <c r="C72" s="16">
        <v>64</v>
      </c>
      <c r="D72" s="16"/>
      <c r="E72" s="16"/>
      <c r="F72" s="16"/>
    </row>
    <row r="73" spans="1:6" x14ac:dyDescent="0.25">
      <c r="A73" s="3" t="s">
        <v>63</v>
      </c>
      <c r="B73" s="16"/>
      <c r="C73" s="16">
        <f>(24*C72)</f>
        <v>1536</v>
      </c>
      <c r="D73" s="16"/>
      <c r="E73" s="16"/>
      <c r="F73" s="16"/>
    </row>
    <row r="74" spans="1:6" x14ac:dyDescent="0.25">
      <c r="A74" s="3"/>
      <c r="B74" s="16"/>
      <c r="C74" s="16"/>
      <c r="D74" s="16"/>
      <c r="E74" s="16"/>
      <c r="F74" s="16"/>
    </row>
    <row r="75" spans="1:6" ht="39.6" x14ac:dyDescent="0.25">
      <c r="A75" s="4" t="s">
        <v>51</v>
      </c>
      <c r="B75" s="16"/>
      <c r="C75" s="7"/>
      <c r="D75" s="7"/>
      <c r="E75" s="7"/>
      <c r="F75" s="7"/>
    </row>
    <row r="76" spans="1:6" x14ac:dyDescent="0.25">
      <c r="A76" s="3" t="s">
        <v>6</v>
      </c>
      <c r="B76" s="16" t="s">
        <v>73</v>
      </c>
      <c r="C76" s="7" t="s">
        <v>84</v>
      </c>
      <c r="D76" s="7"/>
      <c r="E76" s="7"/>
      <c r="F76" s="7"/>
    </row>
    <row r="77" spans="1:6" x14ac:dyDescent="0.25">
      <c r="A77" s="3" t="s">
        <v>15</v>
      </c>
      <c r="B77" s="16" t="s">
        <v>80</v>
      </c>
      <c r="C77" s="16" t="s">
        <v>94</v>
      </c>
      <c r="D77" s="16"/>
      <c r="E77" s="16"/>
      <c r="F77" s="16"/>
    </row>
    <row r="78" spans="1:6" x14ac:dyDescent="0.25">
      <c r="A78" s="3" t="s">
        <v>7</v>
      </c>
      <c r="B78" s="32" t="s">
        <v>81</v>
      </c>
      <c r="C78" s="16">
        <v>107</v>
      </c>
      <c r="D78" s="20"/>
      <c r="E78" s="20"/>
      <c r="F78" s="20"/>
    </row>
    <row r="79" spans="1:6" x14ac:dyDescent="0.25">
      <c r="A79" s="3" t="s">
        <v>64</v>
      </c>
      <c r="B79" s="20"/>
      <c r="C79" s="16">
        <f>(8*C78)</f>
        <v>856</v>
      </c>
      <c r="D79" s="25"/>
      <c r="E79" s="25"/>
      <c r="F79" s="20"/>
    </row>
    <row r="80" spans="1:6" x14ac:dyDescent="0.25">
      <c r="A80" s="28"/>
      <c r="B80" s="20"/>
      <c r="C80" s="29"/>
      <c r="D80" s="25"/>
      <c r="E80" s="25"/>
      <c r="F80" s="20"/>
    </row>
    <row r="81" spans="1:6" ht="23.4" customHeight="1" x14ac:dyDescent="0.25">
      <c r="A81" s="30" t="s">
        <v>65</v>
      </c>
      <c r="B81" s="20">
        <f>(B79+B73+B67+B61+B55+B50+B44+B38+B32+B22+B16+B10)</f>
        <v>76254.2</v>
      </c>
      <c r="C81" s="20">
        <f>(C79+C73+C67+C61+C55+C50+C44+C38+C32+C22+C16+C10)</f>
        <v>91522</v>
      </c>
      <c r="D81" s="25"/>
      <c r="E81" s="25"/>
      <c r="F81" s="20"/>
    </row>
    <row r="82" spans="1:6" x14ac:dyDescent="0.25">
      <c r="A82" s="28"/>
      <c r="B82" s="20"/>
      <c r="C82" s="29"/>
      <c r="D82" s="25"/>
      <c r="E82" s="25"/>
      <c r="F82" s="20"/>
    </row>
    <row r="83" spans="1:6" x14ac:dyDescent="0.25">
      <c r="A83" s="28" t="s">
        <v>53</v>
      </c>
      <c r="B83" s="20" t="s">
        <v>4</v>
      </c>
      <c r="C83" s="29" t="s">
        <v>4</v>
      </c>
      <c r="D83" s="25"/>
      <c r="E83" s="25"/>
      <c r="F83" s="20"/>
    </row>
    <row r="84" spans="1:6" x14ac:dyDescent="0.25">
      <c r="A84" s="28" t="s">
        <v>52</v>
      </c>
      <c r="B84" s="20" t="s">
        <v>82</v>
      </c>
      <c r="C84" s="29" t="s">
        <v>82</v>
      </c>
      <c r="D84" s="25"/>
      <c r="E84" s="25"/>
      <c r="F84" s="20"/>
    </row>
    <row r="85" spans="1:6" x14ac:dyDescent="0.25">
      <c r="A85" s="28" t="s">
        <v>54</v>
      </c>
      <c r="B85" s="20" t="s">
        <v>5</v>
      </c>
      <c r="C85" s="29" t="s">
        <v>5</v>
      </c>
      <c r="D85" s="25"/>
      <c r="E85" s="25"/>
      <c r="F85" s="20"/>
    </row>
    <row r="86" spans="1:6" x14ac:dyDescent="0.25">
      <c r="A86" s="28"/>
      <c r="B86" s="20"/>
      <c r="C86" s="29"/>
      <c r="D86" s="25"/>
      <c r="E86" s="25"/>
      <c r="F86" s="20"/>
    </row>
  </sheetData>
  <mergeCells count="4">
    <mergeCell ref="B1:F1"/>
    <mergeCell ref="B2:F2"/>
    <mergeCell ref="B3:F3"/>
    <mergeCell ref="B4:F4"/>
  </mergeCells>
  <printOptions gridLines="1"/>
  <pageMargins left="0.5" right="0.5" top="0" bottom="0" header="0" footer="0"/>
  <pageSetup scale="90" orientation="landscape" r:id="rId1"/>
  <headerFooter alignWithMargins="0"/>
  <rowBreaks count="2" manualBreakCount="2">
    <brk id="27" max="5" man="1"/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D19" sqref="D19"/>
    </sheetView>
  </sheetViews>
  <sheetFormatPr defaultRowHeight="13.2" x14ac:dyDescent="0.25"/>
  <cols>
    <col min="1" max="1" width="36" customWidth="1"/>
    <col min="2" max="2" width="20.33203125" style="17" customWidth="1"/>
    <col min="3" max="3" width="16" customWidth="1"/>
    <col min="4" max="4" width="19.5546875" customWidth="1"/>
    <col min="5" max="5" width="16.6640625" customWidth="1"/>
  </cols>
  <sheetData>
    <row r="1" spans="1:6" ht="28.2" customHeight="1" x14ac:dyDescent="0.3">
      <c r="A1" s="1" t="s">
        <v>0</v>
      </c>
      <c r="B1" s="36" t="s">
        <v>10</v>
      </c>
      <c r="C1" s="37"/>
      <c r="D1" s="37"/>
      <c r="E1" s="37"/>
    </row>
    <row r="2" spans="1:6" ht="28.2" customHeight="1" x14ac:dyDescent="0.3">
      <c r="A2" s="2" t="s">
        <v>1</v>
      </c>
      <c r="B2" s="38" t="s">
        <v>11</v>
      </c>
      <c r="C2" s="39"/>
      <c r="D2" s="39"/>
      <c r="E2" s="39"/>
    </row>
    <row r="3" spans="1:6" ht="36.6" customHeight="1" x14ac:dyDescent="0.3">
      <c r="A3" s="3" t="s">
        <v>33</v>
      </c>
      <c r="B3" s="40"/>
      <c r="C3" s="41"/>
      <c r="D3" s="41"/>
      <c r="E3" s="41"/>
    </row>
    <row r="4" spans="1:6" ht="31.5" customHeight="1" x14ac:dyDescent="0.25">
      <c r="A4" s="4" t="s">
        <v>12</v>
      </c>
      <c r="B4" s="15"/>
      <c r="C4" s="5"/>
      <c r="D4" s="5"/>
      <c r="E4" s="5"/>
    </row>
    <row r="5" spans="1:6" ht="31.5" customHeight="1" x14ac:dyDescent="0.25">
      <c r="A5" s="4" t="s">
        <v>13</v>
      </c>
      <c r="B5" s="10" t="s">
        <v>21</v>
      </c>
      <c r="C5" s="10" t="s">
        <v>26</v>
      </c>
      <c r="D5" s="10" t="s">
        <v>30</v>
      </c>
      <c r="E5" s="18"/>
    </row>
    <row r="6" spans="1:6" ht="38.25" customHeight="1" x14ac:dyDescent="0.25">
      <c r="A6" s="4" t="s">
        <v>18</v>
      </c>
      <c r="B6" s="10"/>
      <c r="C6" s="10"/>
      <c r="D6" s="10"/>
      <c r="E6" s="10"/>
    </row>
    <row r="7" spans="1:6" ht="52.8" x14ac:dyDescent="0.25">
      <c r="A7" s="3" t="s">
        <v>6</v>
      </c>
      <c r="B7" s="19" t="s">
        <v>22</v>
      </c>
      <c r="C7" s="7"/>
      <c r="D7" s="7" t="s">
        <v>19</v>
      </c>
      <c r="E7" s="7"/>
    </row>
    <row r="8" spans="1:6" x14ac:dyDescent="0.25">
      <c r="A8" s="3" t="s">
        <v>8</v>
      </c>
      <c r="B8" s="19" t="s">
        <v>23</v>
      </c>
      <c r="C8" s="7"/>
      <c r="D8" s="23" t="s">
        <v>31</v>
      </c>
      <c r="E8" s="7"/>
      <c r="F8" s="27"/>
    </row>
    <row r="9" spans="1:6" x14ac:dyDescent="0.25">
      <c r="A9" s="3" t="s">
        <v>7</v>
      </c>
      <c r="B9" s="16">
        <v>115.75</v>
      </c>
      <c r="C9" s="7">
        <v>135.47999999999999</v>
      </c>
      <c r="D9" s="7">
        <v>134</v>
      </c>
      <c r="E9" s="7"/>
    </row>
    <row r="10" spans="1:6" x14ac:dyDescent="0.25">
      <c r="A10" s="3" t="s">
        <v>14</v>
      </c>
      <c r="B10" s="16">
        <f>(280*B9)</f>
        <v>32410</v>
      </c>
      <c r="C10" s="16">
        <f>(280*C9)</f>
        <v>37934.399999999994</v>
      </c>
      <c r="D10" s="16">
        <f>(280*D9)</f>
        <v>37520</v>
      </c>
      <c r="E10" s="7"/>
    </row>
    <row r="11" spans="1:6" x14ac:dyDescent="0.25">
      <c r="A11" s="3"/>
      <c r="B11" s="16"/>
      <c r="C11" s="7"/>
      <c r="D11" s="7"/>
      <c r="E11" s="7"/>
    </row>
    <row r="12" spans="1:6" ht="39.6" x14ac:dyDescent="0.25">
      <c r="A12" s="4" t="s">
        <v>17</v>
      </c>
      <c r="B12" s="16"/>
      <c r="C12" s="7"/>
      <c r="D12" s="7"/>
      <c r="E12" s="7"/>
    </row>
    <row r="13" spans="1:6" ht="26.4" x14ac:dyDescent="0.25">
      <c r="A13" s="3" t="s">
        <v>6</v>
      </c>
      <c r="B13" s="19" t="s">
        <v>24</v>
      </c>
      <c r="C13" s="19" t="s">
        <v>19</v>
      </c>
      <c r="D13" s="7" t="s">
        <v>32</v>
      </c>
      <c r="E13" s="16"/>
      <c r="F13" s="17"/>
    </row>
    <row r="14" spans="1:6" x14ac:dyDescent="0.25">
      <c r="A14" s="3" t="s">
        <v>15</v>
      </c>
      <c r="B14" s="16" t="s">
        <v>25</v>
      </c>
      <c r="C14" s="7" t="s">
        <v>27</v>
      </c>
      <c r="D14" s="7">
        <v>7502</v>
      </c>
      <c r="E14" s="7"/>
      <c r="F14" s="27"/>
    </row>
    <row r="15" spans="1:6" x14ac:dyDescent="0.25">
      <c r="A15" s="3" t="s">
        <v>7</v>
      </c>
      <c r="B15" s="16">
        <v>29.94</v>
      </c>
      <c r="C15" s="7">
        <v>32.53</v>
      </c>
      <c r="D15" s="7">
        <v>38.5</v>
      </c>
      <c r="E15" s="7"/>
    </row>
    <row r="16" spans="1:6" x14ac:dyDescent="0.25">
      <c r="A16" s="3" t="s">
        <v>16</v>
      </c>
      <c r="B16" s="16">
        <f>(420*B15)</f>
        <v>12574.800000000001</v>
      </c>
      <c r="C16" s="16">
        <f>(420*C15)</f>
        <v>13662.6</v>
      </c>
      <c r="D16" s="16">
        <f>(420*D15)</f>
        <v>16170</v>
      </c>
      <c r="E16" s="7"/>
    </row>
    <row r="17" spans="1:5" x14ac:dyDescent="0.25">
      <c r="A17" s="9"/>
      <c r="B17" s="16"/>
      <c r="C17" s="7"/>
      <c r="D17" s="7"/>
      <c r="E17" s="7"/>
    </row>
    <row r="18" spans="1:5" x14ac:dyDescent="0.25">
      <c r="B18" s="16"/>
      <c r="C18" s="7"/>
      <c r="D18" s="7"/>
      <c r="E18" s="7"/>
    </row>
    <row r="19" spans="1:5" x14ac:dyDescent="0.25">
      <c r="A19" s="3" t="s">
        <v>9</v>
      </c>
      <c r="B19" s="16" t="s">
        <v>5</v>
      </c>
      <c r="C19" s="16" t="s">
        <v>20</v>
      </c>
      <c r="D19" s="16" t="s">
        <v>20</v>
      </c>
      <c r="E19" s="8"/>
    </row>
    <row r="20" spans="1:5" x14ac:dyDescent="0.25">
      <c r="A20" s="3" t="s">
        <v>2</v>
      </c>
      <c r="B20" s="20" t="s">
        <v>4</v>
      </c>
      <c r="C20" s="20" t="s">
        <v>29</v>
      </c>
      <c r="D20" s="20" t="s">
        <v>4</v>
      </c>
      <c r="E20" s="6"/>
    </row>
    <row r="21" spans="1:5" x14ac:dyDescent="0.25">
      <c r="A21" s="3" t="s">
        <v>3</v>
      </c>
      <c r="B21" s="22">
        <v>10</v>
      </c>
      <c r="C21" s="24" t="s">
        <v>28</v>
      </c>
      <c r="D21" s="11">
        <v>21</v>
      </c>
      <c r="E21" s="14"/>
    </row>
    <row r="22" spans="1:5" s="13" customFormat="1" x14ac:dyDescent="0.25">
      <c r="A22" s="12"/>
      <c r="B22" s="11"/>
      <c r="D22" s="6"/>
      <c r="E22" s="6"/>
    </row>
  </sheetData>
  <mergeCells count="3">
    <mergeCell ref="B1:E1"/>
    <mergeCell ref="B2:E2"/>
    <mergeCell ref="B3:E3"/>
  </mergeCells>
  <phoneticPr fontId="5" type="noConversion"/>
  <printOptions gridLines="1"/>
  <pageMargins left="0.75" right="0.75" top="0" bottom="0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Sheet1!Print_Area</vt:lpstr>
      <vt:lpstr>Sheet2!Print_Area</vt:lpstr>
      <vt:lpstr>Sheet1!Print_Titles</vt:lpstr>
    </vt:vector>
  </TitlesOfParts>
  <Company>Henrico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purtemp</dc:creator>
  <cp:lastModifiedBy>Falcone, Eileen</cp:lastModifiedBy>
  <cp:lastPrinted>2013-09-19T14:14:12Z</cp:lastPrinted>
  <dcterms:created xsi:type="dcterms:W3CDTF">2010-08-06T17:27:56Z</dcterms:created>
  <dcterms:modified xsi:type="dcterms:W3CDTF">2013-09-19T14:14:28Z</dcterms:modified>
</cp:coreProperties>
</file>